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wilco365-my.sharepoint.com/personal/nzinsmeyer_wilco_org/Documents/Desktop/Mygov Updates/Documents Ready for Upload/"/>
    </mc:Choice>
  </mc:AlternateContent>
  <xr:revisionPtr revIDLastSave="0" documentId="13_ncr:1_{20223601-2CF2-4BE0-8F64-F8417EB06498}" xr6:coauthVersionLast="47" xr6:coauthVersionMax="47" xr10:uidLastSave="{00000000-0000-0000-0000-000000000000}"/>
  <bookViews>
    <workbookView xWindow="-108" yWindow="-108" windowWidth="20436" windowHeight="13176"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 l="1"/>
  <c r="J27" i="3"/>
  <c r="J25" i="3"/>
  <c r="J28" i="3"/>
  <c r="I48" i="3"/>
  <c r="I46" i="3"/>
  <c r="B24" i="4" l="1"/>
  <c r="B23" i="4"/>
  <c r="B22" i="4"/>
  <c r="B17" i="4"/>
  <c r="B16" i="4"/>
  <c r="B15" i="4"/>
  <c r="B12" i="4"/>
  <c r="B11" i="4"/>
  <c r="B10" i="4"/>
  <c r="I35" i="3" l="1"/>
  <c r="I31" i="3"/>
  <c r="H30" i="3"/>
  <c r="J29" i="3" l="1"/>
  <c r="I19" i="3"/>
  <c r="J44" i="3" l="1"/>
  <c r="J43" i="3"/>
  <c r="J42" i="3"/>
  <c r="J39" i="3"/>
  <c r="J38" i="3"/>
  <c r="J37" i="3"/>
  <c r="J30" i="3"/>
  <c r="I26" i="3"/>
  <c r="I24" i="3"/>
  <c r="J23" i="3"/>
  <c r="J22" i="3"/>
  <c r="I21" i="3"/>
  <c r="J20" i="3"/>
  <c r="J16" i="3"/>
  <c r="J15" i="3"/>
  <c r="I14" i="3"/>
  <c r="J14" i="3" s="1"/>
  <c r="J13" i="3"/>
  <c r="J12" i="3"/>
  <c r="J11" i="3"/>
  <c r="J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7" i="3"/>
  <c r="B4" i="3"/>
  <c r="B3" i="3"/>
  <c r="C3" i="2" l="1"/>
  <c r="C4" i="2" s="1"/>
  <c r="C5" i="2" s="1"/>
  <c r="C6" i="2" s="1"/>
</calcChain>
</file>

<file path=xl/sharedStrings.xml><?xml version="1.0" encoding="utf-8"?>
<sst xmlns="http://schemas.openxmlformats.org/spreadsheetml/2006/main" count="763" uniqueCount="385">
  <si>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</si>
  <si>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</si>
  <si>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</si>
  <si>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</si>
  <si>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</si>
  <si>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</si>
  <si>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</si>
  <si>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</si>
  <si>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</si>
  <si>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</si>
  <si>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</si>
  <si>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</si>
  <si>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</si>
  <si>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</si>
  <si>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</si>
  <si>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</si>
  <si>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</si>
  <si>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</si>
  <si>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</si>
  <si>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</si>
  <si>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</si>
  <si>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</si>
  <si>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</si>
  <si>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</si>
  <si>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</si>
  <si>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</si>
  <si>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</si>
  <si>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</si>
  <si>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</si>
  <si>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</si>
  <si>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</si>
  <si>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</si>
  <si>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</si>
  <si>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</si>
  <si>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</si>
  <si>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</si>
  <si>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</si>
  <si>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</si>
  <si>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</si>
  <si>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</si>
  <si>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</si>
  <si>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</si>
  <si>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</si>
  <si>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</si>
  <si>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</si>
  <si>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</si>
  <si>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</si>
  <si>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</si>
  <si>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</si>
  <si>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</si>
  <si>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</si>
  <si>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</si>
  <si>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</si>
  <si>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</si>
  <si>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</si>
  <si>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</si>
  <si>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</si>
  <si>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</si>
  <si>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</si>
  <si>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</si>
  <si>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</si>
  <si>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</si>
  <si>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</si>
  <si>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</si>
  <si>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</si>
  <si>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</si>
  <si>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</si>
  <si>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</si>
  <si>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</si>
  <si>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</si>
  <si>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</si>
  <si>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</si>
  <si>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</si>
  <si>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</si>
  <si>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</si>
  <si>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</si>
  <si>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</si>
  <si>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</si>
  <si>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</si>
  <si>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</si>
  <si>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</si>
  <si>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</si>
  <si>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</si>
  <si>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</si>
  <si>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</si>
  <si>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</si>
  <si>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</si>
  <si>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</si>
  <si>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</si>
  <si>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</si>
  <si>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</si>
  <si>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</si>
  <si>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</si>
  <si>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</si>
  <si>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</si>
  <si>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</si>
  <si>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</si>
  <si>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</si>
  <si>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</si>
  <si>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</si>
  <si>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</si>
  <si>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</si>
  <si>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</si>
  <si>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</si>
  <si>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</si>
  <si>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</si>
  <si>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</si>
  <si>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</si>
  <si>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</si>
  <si>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</si>
  <si>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</si>
  <si>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</si>
  <si>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</si>
  <si>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</si>
  <si>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</si>
  <si>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</si>
  <si>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</si>
  <si>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</si>
  <si>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</si>
  <si>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</si>
  <si>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</si>
  <si>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</si>
  <si>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</si>
  <si>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</si>
  <si>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</si>
  <si>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</si>
  <si>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</si>
  <si>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</si>
  <si>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</si>
  <si>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</si>
  <si>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</si>
  <si>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</si>
  <si>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</si>
  <si>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</si>
  <si>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</si>
  <si>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</si>
  <si>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</si>
  <si>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</si>
  <si>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</si>
  <si>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</si>
  <si>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</si>
  <si>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</si>
  <si>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</si>
  <si>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</si>
  <si>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</si>
  <si>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</si>
  <si>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</si>
  <si>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</si>
  <si>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</si>
  <si>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</si>
  <si>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</si>
  <si>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</si>
  <si>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</si>
  <si>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</si>
  <si>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</si>
  <si>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</si>
  <si>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</si>
  <si>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</si>
  <si>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</si>
  <si>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</si>
  <si>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</si>
  <si>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</si>
  <si>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</si>
  <si>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</si>
  <si>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</si>
  <si>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</si>
  <si>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</si>
  <si>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</si>
  <si>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</si>
  <si>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</si>
  <si>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</si>
  <si>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</si>
  <si>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</si>
  <si>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</si>
  <si>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</si>
  <si>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</si>
  <si>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</si>
  <si>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</si>
  <si>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</si>
  <si>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</si>
  <si>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</si>
  <si>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</si>
  <si>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</si>
  <si>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</si>
  <si>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</si>
  <si>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</si>
  <si>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</si>
  <si>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</si>
  <si>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</si>
  <si>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</si>
  <si>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</si>
  <si>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</si>
  <si>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</si>
  <si>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</si>
  <si>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</si>
  <si>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</si>
  <si>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</si>
  <si>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</si>
  <si>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</si>
  <si>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</si>
  <si>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</si>
  <si>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</si>
  <si>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</si>
  <si>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</si>
  <si>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</si>
  <si>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</si>
  <si>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</si>
  <si>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</si>
  <si>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</si>
  <si>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</si>
  <si>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</si>
  <si>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</si>
  <si>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</si>
  <si>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</si>
  <si>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</si>
  <si>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</si>
  <si>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</si>
  <si>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</si>
  <si>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</si>
  <si>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</si>
  <si>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</si>
  <si>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</si>
  <si>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</si>
  <si>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</si>
  <si>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</si>
  <si>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</si>
  <si>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</si>
  <si>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</si>
  <si>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</si>
  <si>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</si>
  <si>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</si>
  <si>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</si>
  <si>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</si>
  <si>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</si>
  <si>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</si>
  <si>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</si>
  <si>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</si>
  <si>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</si>
  <si>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</si>
  <si>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</si>
  <si>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</si>
  <si>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</si>
  <si>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</si>
  <si>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</si>
  <si>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</si>
  <si>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</si>
  <si>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</si>
  <si>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</si>
  <si>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</si>
  <si>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</si>
  <si>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</si>
  <si>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</si>
  <si>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</si>
  <si>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</si>
  <si>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</si>
  <si>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</si>
  <si>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</si>
  <si>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</si>
  <si>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</si>
  <si>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</si>
  <si>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</si>
  <si>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</si>
  <si>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</si>
  <si>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</si>
  <si>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</si>
  <si>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</si>
  <si>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</si>
  <si>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</si>
  <si>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</si>
  <si>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</si>
  <si>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</si>
  <si>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</si>
  <si>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</si>
  <si>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</si>
  <si>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</si>
  <si>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</si>
  <si>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</si>
  <si>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</si>
  <si>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</si>
  <si>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</si>
  <si>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</si>
  <si>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</si>
  <si>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</si>
  <si>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</si>
  <si>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</si>
  <si>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</si>
  <si>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</si>
  <si>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</si>
  <si>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</si>
  <si>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</si>
  <si>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</si>
  <si>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</si>
  <si>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</si>
  <si>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</si>
  <si>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</si>
  <si>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</si>
  <si>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</si>
  <si>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</si>
  <si>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</si>
  <si>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Williamson County</t>
  </si>
  <si>
    <t>https://www.wilcotx.gov/</t>
  </si>
  <si>
    <t>512-943-1500</t>
  </si>
  <si>
    <t>Ganae Hempe</t>
  </si>
  <si>
    <t>Financial Director</t>
  </si>
  <si>
    <t>(512) 943-1545</t>
  </si>
  <si>
    <t>ganae.hempe@wilco.org</t>
  </si>
  <si>
    <t>710 South Main Street, Suite 301</t>
  </si>
  <si>
    <t>Georgetown</t>
  </si>
  <si>
    <t>Williamson</t>
  </si>
  <si>
    <t>Refunding Bonds, Series 2012</t>
  </si>
  <si>
    <t>Refunding Bonds, Taxable Series 2012</t>
  </si>
  <si>
    <t>Refunding Bonds, Series 2013</t>
  </si>
  <si>
    <t>Pass Through Toll, Series 2013</t>
  </si>
  <si>
    <t xml:space="preserve">Road Bonds, Series 2014 </t>
  </si>
  <si>
    <t>Refunding Bonds, Series 2014</t>
  </si>
  <si>
    <t>Refunding Bonds, Series 2015</t>
  </si>
  <si>
    <t>Road Bonds, Series 2015</t>
  </si>
  <si>
    <t>Certificate of Obligation, Series 2015</t>
  </si>
  <si>
    <t>Refunding, Series 2015A</t>
  </si>
  <si>
    <t>Park Bonds, Series 2016</t>
  </si>
  <si>
    <t>Refunding, Series 2016</t>
  </si>
  <si>
    <t>Refunding, Series 2017</t>
  </si>
  <si>
    <t>Unlimited Tax Road, Series 2017</t>
  </si>
  <si>
    <t>Unlimited Tax Road, Series 2020</t>
  </si>
  <si>
    <t>Limited Tax Refunding &amp; Park Bonds, Series 2020</t>
  </si>
  <si>
    <t>Limited Tax Refunding Bond, Series 2021</t>
  </si>
  <si>
    <t>Limited Tax Refunding-Taxable, Series 2021</t>
  </si>
  <si>
    <t>Limited Tax Notes, Series 2021</t>
  </si>
  <si>
    <t>Unlimited Tax Roads Bonds, Series 2022</t>
  </si>
  <si>
    <t>ROAD DISTRICT BONDS</t>
  </si>
  <si>
    <t>Blended Component Unit</t>
  </si>
  <si>
    <t>Avery Refunding, Series 2019</t>
  </si>
  <si>
    <t>Pearson Place Road Bonds, Series 2016</t>
  </si>
  <si>
    <t>Northwoods Road District No. 1, Series 2017</t>
  </si>
  <si>
    <t>Northwoods Road District No. 1, Series 2018</t>
  </si>
  <si>
    <t>Bonds will be used to advance refund certain amounts of the County's outstanding ad valorem tax obligations to achieve a debt service savings and to pay costs associated with the issuance of the Bonds.</t>
  </si>
  <si>
    <t xml:space="preserve">Bonds will be used for designing, developing, financing, constructing, maintaining, operating, extending, expanding, or improving roads on the state highway system located in the County or, as continuation of the project or facility, in adjacent County and apythe costs of issuing bonds. </t>
  </si>
  <si>
    <t>Bonds will be used for road improvements in the County and to pay the costs of issuance of the bonds.</t>
  </si>
  <si>
    <t xml:space="preserve">Refund Unlimited Tax Refunding Bonds, Series 2006 and Series 2006A for debt service savings. </t>
  </si>
  <si>
    <t>Certificates will be used for constructing, improving, renovating, purchasing any necessary land and equipment County buildings and facilities including constructing, improving, renovating and equipping the Georgetown Annex at 151 Wilco Way, County public safety  buildings, North Campus improvements for Sheriff's Office, EMS and Hazmat at SE Inner Loop, and Sheriff's Office training facilities north of Hutto. Certificates willl also pay for any related cost issuances on the bonds.</t>
  </si>
  <si>
    <t>Bonds will be used to currently refund certain amounts of the County's outstanding ad valorem tax obligations to achieve a debt service savings and to pay the costs of issuance related to the Bonds.</t>
  </si>
  <si>
    <t>Pay for constructing, improving, renovating, equipping and acquiring land, buildings, and facilities for park and recreational purposes as set forh in Proposition 2 as approved by voters on November 5, 2013 and to pay costs issuance related to the Bonds.</t>
  </si>
  <si>
    <t>Road Bonds will be used for road improvements and paying for the costs of bond issuance.</t>
  </si>
  <si>
    <t>Park Bonds will be used for constructing, improving, renovating, equipping and acquiring park and recreational improvements. A portion of the bond refunds certain County's outstanding ad valorem tax obligations to achieve a debt service savings.</t>
  </si>
  <si>
    <t>Bonds will be used for paying contractual obligations incurred or to be incurred for the construction of public works and purchase of materials, supplies, equipment, machinery, buidlings, lands and rights of way for the County's authorized needs and purposes and the payment of professional services in connection with using the Notes</t>
  </si>
  <si>
    <t>Bonds will be used for constructing, acquiring by purchase, maintaining, and operating of
macadamized, graveled, or paved roads, or in aid thereof, including, but not limited to, constructing, improving, extending, expanding,
upgrading and/or developing roads and state highways including right-of-way acquisition, utility relocation, traffic safety and operational
improvements, related drainage and other transportation related costs pursuant to the Election, and to pay the costs of issuance of the Bonds</t>
  </si>
  <si>
    <t>Bonds are being issued to  currently refund a portion of the District's outstanding bonds  to achieve a debt service savings and pay costs associated with issuing bonds.</t>
  </si>
  <si>
    <t>Bonds will be used for construction, acquiring by purchase, maintaining and operating macadamized, graveled or paved roads and turnpikes and related bridges, trails, drainage work and other similar improvements, including reimbursing the developer for construction of the four-lane divided portion of Neenah Avenue within the District. Funding approximately 12 months' capitalized interest on the Bonds and paying costs associated with the issuance of the bonds.</t>
  </si>
  <si>
    <t xml:space="preserve">Bonds will be used for constructing, reimbursing for the costs of constructing, acquiring by purchase, maintaining and operating macadamized, graveled or paved roads and turnpikes and related bridges, trails, drainage work and other similar improvements, including reimbursing the developer for construction and financing of the four-lane divided arterial of Staked Plains Boulevard within the District and paying costs associated with issuance of the bonds. </t>
  </si>
  <si>
    <t xml:space="preserve">Bonds will be used for constructing, improving, acquiring or reimbursing for the costs of construcing, improving or acquiring, maintaining, financing and operating macadamized, graveled or paved roads and turnppikes and related bridges, trails, drainage or similar improvements, and carrying out other improvements that are necessary. </t>
  </si>
  <si>
    <t>1)</t>
  </si>
  <si>
    <t>Refunding of 2004 Road (8,820,000), 2006 Road (39,195,000), 2006 CO (24,535,000), 2006 PTTOLL (2,270,000), and 2007 Road (70,605,000)</t>
  </si>
  <si>
    <t>2)</t>
  </si>
  <si>
    <t>Refunding of 2004A (3,165,000) and 2004 Roads (27,415,000)</t>
  </si>
  <si>
    <t>Refunding of 2006 Road (2,085,000), 2006 CO (2,105,000), 2007A (11,325,000) and 2007 Road (55,950,000)</t>
  </si>
  <si>
    <t>Refunding of 2006 Refunding (59,810,000) and 2006A Refunding (12,610,000)</t>
  </si>
  <si>
    <t>Refunding of 2006 CO (2,005,000), 2006 Road Bonds (1,985,000), 2007 Road Bonds (5,050,000), 2007A Park Bonds (485,000), 2009 PTTOLL (61,310,000), and 2009 Ltd Tax Bonds (3,260,000)</t>
  </si>
  <si>
    <t>Refunding of 2006 Refunding (15,785,000) and 2006A Refunding (1,885,000)</t>
  </si>
  <si>
    <t>Refunding of 2009 Tax bonds (1,330,000), 2009 PTTOLL (6,585,000), PTTOLL (10,370,000), and 2011 Road Bonds (20,785,000)</t>
  </si>
  <si>
    <t>Refunding of 2010 Pass Through Toll ($9,310,000) and 2011 Utld Tax Road Bonds ($37,585,000).</t>
  </si>
  <si>
    <t xml:space="preserve"> </t>
  </si>
  <si>
    <t>Refunding of 2010 Limited Tax Refunding ($8,885,000) and Unlimited Tax Road Bonds ($2,755,000).</t>
  </si>
  <si>
    <t>Refunding of 2011 Limited Tax Refunding ($7,285,000), 2011 Pass through toll Rev &amp; Ltd Taxable ($6,705,000)</t>
  </si>
  <si>
    <t>Refunding of 2012 Limited Tax Refunding ($73,915,000), 2013 Limited Tax Refunding ($53,035,000), 2013 Pass through Rev &amp; Ltd Taxable ($9,975,000), 2014 Unlimited Tax Road Bonds ($32,860,000)</t>
  </si>
  <si>
    <t>3)</t>
  </si>
  <si>
    <t>Refunding on Avery Ranch 2012 Road Bonds (3,625,000)</t>
  </si>
  <si>
    <t>4)</t>
  </si>
  <si>
    <t>5)</t>
  </si>
  <si>
    <t>6)</t>
  </si>
  <si>
    <t>Limited Tax Notes, Series 2023</t>
  </si>
  <si>
    <t>Somerset Hills No. 4 Tax Road Bonds Taxable, Series 2023</t>
  </si>
  <si>
    <t>Somerset Hills No. 3 Tax Road Bonds, Series 2023</t>
  </si>
  <si>
    <t>Somerset Hills No. 3 Tax Road Bonds Taxable, Series 2023</t>
  </si>
  <si>
    <t>Somerset Hills No. 4 Tax Road Bonds Taxable, Series 2022</t>
  </si>
  <si>
    <t>Somerset Hills No. 4 Tax Road Bonds Taxable, Series 2021</t>
  </si>
  <si>
    <t>Somerset Hills No. 4 Tax Road Bonds, Series 2021</t>
  </si>
  <si>
    <t>Somerset Hills No. 4 Unlimited Tax Road Bonds, Taxable, Series 2020</t>
  </si>
  <si>
    <t>Somerset Hills No. 4 Tax Road Bonds, Series 2020</t>
  </si>
  <si>
    <t>U.S. Census Bureau, 2023</t>
  </si>
  <si>
    <t>In 2006, TXDOT (Texas Department of Transportation) and Williamson County signed an agreement to build US 183A, US 79 (3 sections), IH-35 Turnaround Bridge in Georgetown at Hwy 29, RM 2338, and FM 1660. Upon completion of the roadways, TXDOT will reimburse Williamson County a maximum of $151,942,000. The reimbursement will be paid semi-annually based on $0.10 per vehicle mile traveled to allow no more than $15,194,200 reimbursed annually. This debt is secured by ad valorem tax but is being paid from payments made by the state.</t>
  </si>
  <si>
    <t>The 2006 issuance of the Pass Through Toll in the amount of $27,000,000 is not reimbursed from TXDOT as it is the County's share of the Pass Through Agreement.</t>
  </si>
  <si>
    <t xml:space="preserve">Avery Ranch Road District was formed by the Commissioners Court in 2001.  The district was created to construct and reimburse the developer for the four-lane divided road known as Avery Ranch Boulevard.  Ad valorem taxes are collected to pay the debt.  Avery Ranch Road District is a blended component unit.  </t>
  </si>
  <si>
    <t xml:space="preserve">Pearson Place Road District was formed by the Commissioners Court in 2010.  The district was created to construct and reimburse the developer for the four-lane divided road known as Neenah Avenue.  Ad valorem taxes are collected to pay the debt.  Pearson Place Road District is a blended component unit.  </t>
  </si>
  <si>
    <t>Northwoods Road District was formed by the Commissioners Court in 2011. The district was created to construct and reimburse the developer for the four-lane divided road known as Staked Plains Boulevard from the Avery Ranch Subdivision to Lakeline Boulevard and the widening and extension of Lakeline Boulevard to a four (4) lane arterial from Lake Creek east to the Capital Metro right of way.  Ad valorem taxes are collected to pay the debt.  Northwoods Road District is a blended component unit.</t>
  </si>
  <si>
    <t xml:space="preserve">Somerset Hills Road District was formed by the Commissioners Court in 2008.  The district was created to construct and reimburse the developer for the four-lane divided road known as Ronald Reagan Blvd from FM 2338 and SH195.  Ad valorem taxes are collected to pay the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</si>
</sst>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Fill="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nae.hempe@wilco.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sqref="A1:XFD1048576"/>
    </sheetView>
  </sheetViews>
  <sheetFormatPr defaultColWidth="0" defaultRowHeight="24.9" customHeight="1" zeroHeight="1" x14ac:dyDescent="0.25"/>
  <cols>
    <col min="1" max="1" width="55.6640625" style="59" customWidth="1"/>
    <col min="2" max="16384" width="9.109375" style="58" hidden="1"/>
  </cols>
  <sheetData>
    <row r="1" spans="1:1" ht="15.6" x14ac:dyDescent="0.25">
      <c r="A1" s="60" t="s">
        <v>236</v>
      </c>
    </row>
    <row r="2" spans="1:1" ht="24.9" customHeight="1" x14ac:dyDescent="0.25">
      <c r="A2" s="63" t="s">
        <v>281</v>
      </c>
    </row>
    <row r="3" spans="1:1" ht="24.9" customHeight="1" x14ac:dyDescent="0.3">
      <c r="A3" s="61" t="s">
        <v>282</v>
      </c>
    </row>
    <row r="4" spans="1:1" ht="24.9" customHeight="1" x14ac:dyDescent="0.3">
      <c r="A4" s="61" t="s">
        <v>283</v>
      </c>
    </row>
    <row r="5" spans="1:1" ht="24.9" customHeight="1" x14ac:dyDescent="0.3">
      <c r="A5" s="61" t="s">
        <v>284</v>
      </c>
    </row>
    <row r="6" spans="1:1" ht="24.9" customHeight="1" x14ac:dyDescent="0.3">
      <c r="A6" s="61" t="s">
        <v>285</v>
      </c>
    </row>
    <row r="7" spans="1:1" ht="24.9" customHeight="1" x14ac:dyDescent="0.3">
      <c r="A7" s="61" t="s">
        <v>286</v>
      </c>
    </row>
    <row r="8" spans="1:1" ht="24.9" customHeight="1" x14ac:dyDescent="0.3">
      <c r="A8" s="61" t="s">
        <v>287</v>
      </c>
    </row>
    <row r="9" spans="1:1" ht="24.9" customHeight="1" x14ac:dyDescent="0.3">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2" sqref="B22:B25"/>
    </sheetView>
  </sheetViews>
  <sheetFormatPr defaultColWidth="0" defaultRowHeight="15.6" zeroHeight="1" x14ac:dyDescent="0.3"/>
  <cols>
    <col min="1" max="1" width="56.44140625" style="35" customWidth="1"/>
    <col min="2" max="2" width="61.109375" style="1" customWidth="1"/>
    <col min="3" max="4" width="0" style="1" hidden="1" customWidth="1"/>
    <col min="5" max="16384" width="9.109375" style="1" hidden="1"/>
  </cols>
  <sheetData>
    <row r="1" spans="1:2" x14ac:dyDescent="0.3">
      <c r="A1" s="32" t="s">
        <v>236</v>
      </c>
      <c r="B1" s="21"/>
    </row>
    <row r="2" spans="1:2" x14ac:dyDescent="0.3">
      <c r="A2" s="34" t="s">
        <v>278</v>
      </c>
      <c r="B2" s="21"/>
    </row>
    <row r="3" spans="1:2" x14ac:dyDescent="0.3">
      <c r="A3" s="33" t="s">
        <v>0</v>
      </c>
      <c r="B3" s="11"/>
    </row>
    <row r="4" spans="1:2" x14ac:dyDescent="0.3">
      <c r="A4" s="64" t="s">
        <v>237</v>
      </c>
      <c r="B4" s="69" t="s">
        <v>299</v>
      </c>
    </row>
    <row r="5" spans="1:2" x14ac:dyDescent="0.3">
      <c r="A5" s="64" t="s">
        <v>238</v>
      </c>
      <c r="B5" s="69" t="s">
        <v>16</v>
      </c>
    </row>
    <row r="6" spans="1:2" x14ac:dyDescent="0.3">
      <c r="A6" s="12" t="s">
        <v>22</v>
      </c>
      <c r="B6" s="70"/>
    </row>
    <row r="7" spans="1:2" x14ac:dyDescent="0.3">
      <c r="A7" s="12" t="s">
        <v>239</v>
      </c>
      <c r="B7" s="69">
        <v>2023</v>
      </c>
    </row>
    <row r="8" spans="1:2" x14ac:dyDescent="0.3">
      <c r="A8" s="12" t="s">
        <v>298</v>
      </c>
      <c r="B8" s="71">
        <v>44835</v>
      </c>
    </row>
    <row r="9" spans="1:2" x14ac:dyDescent="0.3">
      <c r="A9" s="12" t="s">
        <v>14</v>
      </c>
      <c r="B9" s="65">
        <f>IF(ISBLANK(B8),"",DATE(YEAR(B8)+1,MONTH(B8),DAY(B8)-1))</f>
        <v>45199</v>
      </c>
    </row>
    <row r="10" spans="1:2" x14ac:dyDescent="0.3">
      <c r="A10" s="12" t="s">
        <v>21</v>
      </c>
      <c r="B10" s="71" t="s">
        <v>300</v>
      </c>
    </row>
    <row r="11" spans="1:2" x14ac:dyDescent="0.3">
      <c r="A11" s="12" t="s">
        <v>240</v>
      </c>
      <c r="B11" s="72" t="s">
        <v>301</v>
      </c>
    </row>
    <row r="12" spans="1:2" x14ac:dyDescent="0.3">
      <c r="A12" s="12" t="s">
        <v>214</v>
      </c>
      <c r="B12" s="69"/>
    </row>
    <row r="13" spans="1:2" x14ac:dyDescent="0.3">
      <c r="A13" s="64" t="s">
        <v>241</v>
      </c>
      <c r="B13" s="69" t="s">
        <v>12</v>
      </c>
    </row>
    <row r="14" spans="1:2" x14ac:dyDescent="0.3">
      <c r="A14" s="34"/>
      <c r="B14" s="19"/>
    </row>
    <row r="15" spans="1:2" x14ac:dyDescent="0.3">
      <c r="A15" s="33" t="s">
        <v>3</v>
      </c>
      <c r="B15" s="16"/>
    </row>
    <row r="16" spans="1:2" x14ac:dyDescent="0.3">
      <c r="A16" s="15" t="s">
        <v>242</v>
      </c>
      <c r="B16" s="69" t="s">
        <v>302</v>
      </c>
    </row>
    <row r="17" spans="1:2" x14ac:dyDescent="0.3">
      <c r="A17" s="15" t="s">
        <v>243</v>
      </c>
      <c r="B17" s="69" t="s">
        <v>303</v>
      </c>
    </row>
    <row r="18" spans="1:2" x14ac:dyDescent="0.3">
      <c r="A18" s="15" t="s">
        <v>244</v>
      </c>
      <c r="B18" s="72" t="s">
        <v>304</v>
      </c>
    </row>
    <row r="19" spans="1:2" x14ac:dyDescent="0.3">
      <c r="A19" s="15" t="s">
        <v>4</v>
      </c>
      <c r="B19" s="87" t="s">
        <v>305</v>
      </c>
    </row>
    <row r="20" spans="1:2" x14ac:dyDescent="0.3">
      <c r="A20" s="15" t="s">
        <v>245</v>
      </c>
      <c r="B20" s="69" t="s">
        <v>306</v>
      </c>
    </row>
    <row r="21" spans="1:2" x14ac:dyDescent="0.3">
      <c r="A21" s="15" t="s">
        <v>5</v>
      </c>
      <c r="B21" s="69"/>
    </row>
    <row r="22" spans="1:2" x14ac:dyDescent="0.3">
      <c r="A22" s="15" t="s">
        <v>246</v>
      </c>
      <c r="B22" s="69" t="s">
        <v>307</v>
      </c>
    </row>
    <row r="23" spans="1:2" x14ac:dyDescent="0.3">
      <c r="A23" s="15" t="s">
        <v>247</v>
      </c>
      <c r="B23" s="73">
        <v>78626</v>
      </c>
    </row>
    <row r="24" spans="1:2" x14ac:dyDescent="0.3">
      <c r="A24" s="15" t="s">
        <v>248</v>
      </c>
      <c r="B24" s="69" t="s">
        <v>308</v>
      </c>
    </row>
    <row r="25" spans="1:2" x14ac:dyDescent="0.3">
      <c r="A25" s="15" t="s">
        <v>279</v>
      </c>
      <c r="B25" s="69" t="s">
        <v>12</v>
      </c>
    </row>
    <row r="26" spans="1:2" x14ac:dyDescent="0.3">
      <c r="A26" s="15" t="s">
        <v>6</v>
      </c>
      <c r="B26" s="69"/>
    </row>
    <row r="27" spans="1:2" x14ac:dyDescent="0.3">
      <c r="A27" s="15" t="s">
        <v>7</v>
      </c>
      <c r="B27" s="69"/>
    </row>
    <row r="28" spans="1:2" x14ac:dyDescent="0.3">
      <c r="A28" s="15" t="s">
        <v>8</v>
      </c>
      <c r="B28" s="69"/>
    </row>
    <row r="29" spans="1:2" x14ac:dyDescent="0.3">
      <c r="A29" s="15" t="s">
        <v>9</v>
      </c>
      <c r="B29" s="69"/>
    </row>
    <row r="30" spans="1:2" x14ac:dyDescent="0.3">
      <c r="A30" s="15" t="s">
        <v>10</v>
      </c>
      <c r="B30" s="69"/>
    </row>
    <row r="31" spans="1:2" x14ac:dyDescent="0.3">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9" r:id="rId1" xr:uid="{316AC839-D7F0-49B1-8475-4CFEC88793BC}"/>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19" zoomScale="80" zoomScaleNormal="80" workbookViewId="0">
      <selection activeCell="I26" sqref="I26"/>
    </sheetView>
  </sheetViews>
  <sheetFormatPr defaultColWidth="0" defaultRowHeight="15.6" zeroHeight="1" x14ac:dyDescent="0.3"/>
  <cols>
    <col min="1" max="1" width="68.6640625" style="1" customWidth="1"/>
    <col min="2" max="2" width="28.6640625" style="1" customWidth="1"/>
    <col min="3" max="3" width="18.88671875" style="4" bestFit="1" customWidth="1"/>
    <col min="4" max="4" width="24.6640625" style="4" bestFit="1" customWidth="1"/>
    <col min="5" max="5" width="30.88671875" style="4" customWidth="1"/>
    <col min="6" max="6" width="31.6640625" style="5" customWidth="1"/>
    <col min="7" max="7" width="22.109375" style="1" customWidth="1"/>
    <col min="8" max="8" width="17.88671875" style="4" bestFit="1" customWidth="1"/>
    <col min="9" max="9" width="17.88671875" style="4" customWidth="1"/>
    <col min="10" max="10" width="16.6640625" style="4" customWidth="1"/>
    <col min="11" max="11" width="32.109375" style="6"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09375" style="1" hidden="1"/>
  </cols>
  <sheetData>
    <row r="1" spans="1:19" x14ac:dyDescent="0.3">
      <c r="A1" s="20" t="s">
        <v>236</v>
      </c>
      <c r="B1" s="18"/>
      <c r="C1" s="22"/>
      <c r="D1" s="22"/>
      <c r="E1" s="22"/>
      <c r="F1" s="23"/>
      <c r="G1" s="18"/>
      <c r="H1" s="22"/>
      <c r="I1" s="22"/>
      <c r="J1" s="22"/>
      <c r="K1" s="18"/>
      <c r="L1" s="18"/>
      <c r="M1" s="18"/>
      <c r="N1" s="18"/>
      <c r="O1" s="18"/>
      <c r="P1" s="18"/>
      <c r="Q1" s="18"/>
      <c r="R1" s="18"/>
      <c r="S1" s="18"/>
    </row>
    <row r="2" spans="1:19" x14ac:dyDescent="0.3">
      <c r="A2" s="10" t="s">
        <v>35</v>
      </c>
      <c r="B2" s="11"/>
      <c r="C2" s="18"/>
      <c r="D2" s="18"/>
      <c r="E2" s="18"/>
      <c r="F2" s="18"/>
      <c r="G2" s="18"/>
      <c r="H2" s="18"/>
      <c r="I2" s="18"/>
      <c r="J2" s="18"/>
      <c r="K2" s="18"/>
      <c r="L2" s="18"/>
      <c r="M2" s="18"/>
      <c r="N2" s="18"/>
      <c r="O2" s="18"/>
      <c r="P2" s="18"/>
      <c r="Q2" s="18"/>
      <c r="R2" s="18"/>
      <c r="S2" s="18"/>
    </row>
    <row r="3" spans="1:19" x14ac:dyDescent="0.3">
      <c r="A3" s="12" t="s">
        <v>1</v>
      </c>
      <c r="B3" s="66" t="str">
        <f>IF('1 - Contact Information'!B4="","",'1 - Contact Information'!B4)</f>
        <v>Williamson County</v>
      </c>
      <c r="C3" s="18"/>
      <c r="D3" s="18"/>
      <c r="E3" s="18"/>
      <c r="F3" s="18"/>
      <c r="G3" s="18"/>
      <c r="H3" s="18"/>
      <c r="I3" s="18"/>
      <c r="J3" s="18"/>
      <c r="K3" s="18"/>
      <c r="L3" s="18"/>
      <c r="M3" s="18"/>
      <c r="N3" s="18"/>
      <c r="O3" s="18"/>
      <c r="P3" s="18"/>
      <c r="Q3" s="18"/>
      <c r="R3" s="18"/>
      <c r="S3" s="18"/>
    </row>
    <row r="4" spans="1:19" x14ac:dyDescent="0.3">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3">
      <c r="B5" s="19"/>
    </row>
    <row r="6" spans="1:19" s="18" customFormat="1" x14ac:dyDescent="0.3">
      <c r="A6" s="18" t="s">
        <v>275</v>
      </c>
      <c r="B6" s="19"/>
    </row>
    <row r="7" spans="1:19" s="18" customFormat="1" x14ac:dyDescent="0.3">
      <c r="A7" s="18" t="s">
        <v>293</v>
      </c>
      <c r="B7" s="19"/>
    </row>
    <row r="8" spans="1:19" s="30" customFormat="1" x14ac:dyDescent="0.3">
      <c r="A8" s="27" t="s">
        <v>269</v>
      </c>
      <c r="B8" s="29"/>
      <c r="C8" s="29"/>
      <c r="D8" s="29"/>
      <c r="E8" s="29"/>
      <c r="F8" s="29"/>
      <c r="G8" s="29"/>
      <c r="H8" s="29"/>
      <c r="I8" s="29"/>
      <c r="J8" s="29"/>
      <c r="K8" s="29"/>
      <c r="L8" s="29"/>
      <c r="M8" s="29"/>
      <c r="N8" s="29"/>
      <c r="O8" s="29"/>
      <c r="P8" s="29"/>
      <c r="Q8" s="29"/>
      <c r="R8" s="29"/>
      <c r="S8" s="29"/>
    </row>
    <row r="9" spans="1:19" s="42" customFormat="1" ht="62.4" x14ac:dyDescent="0.3">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09.2" x14ac:dyDescent="0.3">
      <c r="A10" s="74" t="s">
        <v>309</v>
      </c>
      <c r="B10" s="75"/>
      <c r="C10" s="76">
        <v>140640000</v>
      </c>
      <c r="D10" s="76">
        <v>0</v>
      </c>
      <c r="E10" s="77">
        <v>0</v>
      </c>
      <c r="F10" s="78">
        <v>44972</v>
      </c>
      <c r="G10" s="75" t="s">
        <v>12</v>
      </c>
      <c r="H10" s="77">
        <v>166431289.31</v>
      </c>
      <c r="I10" s="77">
        <v>166431289.31</v>
      </c>
      <c r="J10" s="77">
        <f t="shared" ref="J10:J30" si="0">H10-I10</f>
        <v>0</v>
      </c>
      <c r="K10" s="75" t="s">
        <v>335</v>
      </c>
      <c r="L10" s="75" t="s">
        <v>12</v>
      </c>
      <c r="M10" s="74" t="s">
        <v>77</v>
      </c>
      <c r="N10" s="74" t="s">
        <v>40</v>
      </c>
      <c r="O10" s="75" t="s">
        <v>40</v>
      </c>
      <c r="P10" s="75" t="s">
        <v>77</v>
      </c>
      <c r="Q10" s="75" t="s">
        <v>271</v>
      </c>
      <c r="R10" s="74" t="s">
        <v>350</v>
      </c>
      <c r="S10" s="74" t="s">
        <v>351</v>
      </c>
    </row>
    <row r="11" spans="1:19" s="3" customFormat="1" ht="109.2" x14ac:dyDescent="0.3">
      <c r="A11" s="74" t="s">
        <v>310</v>
      </c>
      <c r="B11" s="74"/>
      <c r="C11" s="76">
        <v>32895000</v>
      </c>
      <c r="D11" s="76">
        <v>14320000</v>
      </c>
      <c r="E11" s="77">
        <v>15568244.75</v>
      </c>
      <c r="F11" s="78">
        <v>47164</v>
      </c>
      <c r="G11" s="75" t="s">
        <v>12</v>
      </c>
      <c r="H11" s="77">
        <v>33058591.199999999</v>
      </c>
      <c r="I11" s="77">
        <v>33058591.199999999</v>
      </c>
      <c r="J11" s="77">
        <f t="shared" si="0"/>
        <v>0</v>
      </c>
      <c r="K11" s="75" t="s">
        <v>335</v>
      </c>
      <c r="L11" s="75" t="s">
        <v>12</v>
      </c>
      <c r="M11" s="74" t="s">
        <v>77</v>
      </c>
      <c r="N11" s="74" t="s">
        <v>40</v>
      </c>
      <c r="O11" s="75" t="s">
        <v>40</v>
      </c>
      <c r="P11" s="75" t="s">
        <v>77</v>
      </c>
      <c r="Q11" s="75" t="s">
        <v>271</v>
      </c>
      <c r="R11" s="74" t="s">
        <v>352</v>
      </c>
      <c r="S11" s="74" t="s">
        <v>353</v>
      </c>
    </row>
    <row r="12" spans="1:19" s="3" customFormat="1" ht="109.2" x14ac:dyDescent="0.3">
      <c r="A12" s="74" t="s">
        <v>311</v>
      </c>
      <c r="B12" s="74"/>
      <c r="C12" s="76">
        <v>71750000</v>
      </c>
      <c r="D12" s="76">
        <v>870000</v>
      </c>
      <c r="E12" s="77">
        <v>887400</v>
      </c>
      <c r="F12" s="78">
        <v>45337</v>
      </c>
      <c r="G12" s="75" t="s">
        <v>12</v>
      </c>
      <c r="H12" s="77">
        <v>78635545</v>
      </c>
      <c r="I12" s="77">
        <v>78635545</v>
      </c>
      <c r="J12" s="77">
        <f t="shared" si="0"/>
        <v>0</v>
      </c>
      <c r="K12" s="75" t="s">
        <v>335</v>
      </c>
      <c r="L12" s="75" t="s">
        <v>12</v>
      </c>
      <c r="M12" s="74" t="s">
        <v>77</v>
      </c>
      <c r="N12" s="74" t="s">
        <v>40</v>
      </c>
      <c r="O12" s="75" t="s">
        <v>40</v>
      </c>
      <c r="P12" s="75" t="s">
        <v>77</v>
      </c>
      <c r="Q12" s="75" t="s">
        <v>271</v>
      </c>
      <c r="R12" s="74" t="s">
        <v>352</v>
      </c>
      <c r="S12" s="74" t="s">
        <v>354</v>
      </c>
    </row>
    <row r="13" spans="1:19" s="3" customFormat="1" ht="156" x14ac:dyDescent="0.3">
      <c r="A13" s="74" t="s">
        <v>312</v>
      </c>
      <c r="B13" s="74"/>
      <c r="C13" s="76">
        <v>14985000</v>
      </c>
      <c r="D13" s="76">
        <v>910000</v>
      </c>
      <c r="E13" s="77">
        <v>928200</v>
      </c>
      <c r="F13" s="78">
        <v>45337</v>
      </c>
      <c r="G13" s="75" t="s">
        <v>12</v>
      </c>
      <c r="H13" s="77">
        <v>16305289</v>
      </c>
      <c r="I13" s="77">
        <v>16305289</v>
      </c>
      <c r="J13" s="77">
        <f>H13-I13</f>
        <v>0</v>
      </c>
      <c r="K13" s="75" t="s">
        <v>336</v>
      </c>
      <c r="L13" s="75" t="s">
        <v>12</v>
      </c>
      <c r="M13" s="74" t="s">
        <v>77</v>
      </c>
      <c r="N13" s="74" t="s">
        <v>40</v>
      </c>
      <c r="O13" s="75" t="s">
        <v>40</v>
      </c>
      <c r="P13" s="75" t="s">
        <v>77</v>
      </c>
      <c r="Q13" s="75" t="s">
        <v>271</v>
      </c>
      <c r="R13" s="74" t="s">
        <v>350</v>
      </c>
      <c r="S13" s="74"/>
    </row>
    <row r="14" spans="1:19" s="3" customFormat="1" ht="62.4" x14ac:dyDescent="0.3">
      <c r="A14" s="74" t="s">
        <v>313</v>
      </c>
      <c r="B14" s="74"/>
      <c r="C14" s="76">
        <v>91750000</v>
      </c>
      <c r="D14" s="76">
        <v>6845000</v>
      </c>
      <c r="E14" s="77">
        <v>7191625</v>
      </c>
      <c r="F14" s="78">
        <v>45703</v>
      </c>
      <c r="G14" s="75" t="s">
        <v>12</v>
      </c>
      <c r="H14" s="77">
        <v>100877075</v>
      </c>
      <c r="I14" s="77">
        <f>92171585+8705490</f>
        <v>100877075</v>
      </c>
      <c r="J14" s="77">
        <f t="shared" si="0"/>
        <v>0</v>
      </c>
      <c r="K14" s="75" t="s">
        <v>337</v>
      </c>
      <c r="L14" s="75" t="s">
        <v>12</v>
      </c>
      <c r="M14" s="74" t="s">
        <v>77</v>
      </c>
      <c r="N14" s="74" t="s">
        <v>40</v>
      </c>
      <c r="O14" s="75" t="s">
        <v>40</v>
      </c>
      <c r="P14" s="75" t="s">
        <v>77</v>
      </c>
      <c r="Q14" s="75" t="s">
        <v>271</v>
      </c>
      <c r="R14" s="74"/>
      <c r="S14" s="74"/>
    </row>
    <row r="15" spans="1:19" s="3" customFormat="1" ht="46.8" x14ac:dyDescent="0.3">
      <c r="A15" s="74" t="s">
        <v>314</v>
      </c>
      <c r="B15" s="74"/>
      <c r="C15" s="76">
        <v>77345000</v>
      </c>
      <c r="D15" s="76">
        <v>33655000</v>
      </c>
      <c r="E15" s="77">
        <v>34447265.5</v>
      </c>
      <c r="F15" s="78">
        <v>45703</v>
      </c>
      <c r="G15" s="75" t="s">
        <v>12</v>
      </c>
      <c r="H15" s="77">
        <v>77345000</v>
      </c>
      <c r="I15" s="77">
        <v>77345000</v>
      </c>
      <c r="J15" s="77">
        <f t="shared" si="0"/>
        <v>0</v>
      </c>
      <c r="K15" s="75" t="s">
        <v>338</v>
      </c>
      <c r="L15" s="75" t="s">
        <v>12</v>
      </c>
      <c r="M15" s="74" t="s">
        <v>77</v>
      </c>
      <c r="N15" s="74" t="s">
        <v>40</v>
      </c>
      <c r="O15" s="75" t="s">
        <v>40</v>
      </c>
      <c r="P15" s="75" t="s">
        <v>77</v>
      </c>
      <c r="Q15" s="75" t="s">
        <v>271</v>
      </c>
      <c r="R15" s="74"/>
      <c r="S15" s="74" t="s">
        <v>355</v>
      </c>
    </row>
    <row r="16" spans="1:19" s="3" customFormat="1" ht="109.2" x14ac:dyDescent="0.3">
      <c r="A16" s="74" t="s">
        <v>315</v>
      </c>
      <c r="B16" s="74"/>
      <c r="C16" s="76">
        <v>74295000</v>
      </c>
      <c r="D16" s="76">
        <v>56570000</v>
      </c>
      <c r="E16" s="77">
        <v>69381321.890000001</v>
      </c>
      <c r="F16" s="78">
        <v>48990</v>
      </c>
      <c r="G16" s="75" t="s">
        <v>12</v>
      </c>
      <c r="H16" s="77">
        <v>74295000</v>
      </c>
      <c r="I16" s="77">
        <v>74295000</v>
      </c>
      <c r="J16" s="77">
        <f t="shared" si="0"/>
        <v>0</v>
      </c>
      <c r="K16" s="75" t="s">
        <v>335</v>
      </c>
      <c r="L16" s="75" t="s">
        <v>12</v>
      </c>
      <c r="M16" s="74" t="s">
        <v>77</v>
      </c>
      <c r="N16" s="74" t="s">
        <v>40</v>
      </c>
      <c r="O16" s="75" t="s">
        <v>40</v>
      </c>
      <c r="P16" s="75" t="s">
        <v>77</v>
      </c>
      <c r="Q16" s="75" t="s">
        <v>271</v>
      </c>
      <c r="R16" s="74"/>
      <c r="S16" s="74" t="s">
        <v>356</v>
      </c>
    </row>
    <row r="17" spans="1:19" s="3" customFormat="1" hidden="1" x14ac:dyDescent="0.3">
      <c r="A17" s="74"/>
      <c r="B17" s="74"/>
      <c r="C17" s="76"/>
      <c r="D17" s="76"/>
      <c r="E17" s="77"/>
      <c r="F17" s="78"/>
      <c r="G17" s="75"/>
      <c r="H17" s="77"/>
      <c r="I17" s="77"/>
      <c r="J17" s="77"/>
      <c r="K17" s="75"/>
      <c r="L17" s="75"/>
      <c r="M17" s="74"/>
      <c r="N17" s="74"/>
      <c r="O17" s="75"/>
      <c r="P17" s="75"/>
      <c r="Q17" s="75"/>
      <c r="R17" s="74"/>
      <c r="S17" s="74"/>
    </row>
    <row r="18" spans="1:19" s="3" customFormat="1" ht="62.4" x14ac:dyDescent="0.3">
      <c r="A18" s="74" t="s">
        <v>316</v>
      </c>
      <c r="B18" s="74"/>
      <c r="C18" s="76">
        <v>90205000</v>
      </c>
      <c r="D18" s="76">
        <v>16935000</v>
      </c>
      <c r="E18" s="77">
        <v>19072875</v>
      </c>
      <c r="F18" s="78">
        <v>50086</v>
      </c>
      <c r="G18" s="75" t="s">
        <v>12</v>
      </c>
      <c r="H18" s="77">
        <v>100817942.95</v>
      </c>
      <c r="I18" s="77">
        <v>100817943</v>
      </c>
      <c r="J18" s="77">
        <v>0</v>
      </c>
      <c r="K18" s="75" t="s">
        <v>337</v>
      </c>
      <c r="L18" s="75" t="s">
        <v>12</v>
      </c>
      <c r="M18" s="74" t="s">
        <v>77</v>
      </c>
      <c r="N18" s="74" t="s">
        <v>40</v>
      </c>
      <c r="O18" s="75" t="s">
        <v>40</v>
      </c>
      <c r="P18" s="75" t="s">
        <v>77</v>
      </c>
      <c r="Q18" s="75" t="s">
        <v>271</v>
      </c>
      <c r="R18" s="74"/>
      <c r="S18" s="74"/>
    </row>
    <row r="19" spans="1:19" s="3" customFormat="1" ht="265.2" x14ac:dyDescent="0.3">
      <c r="A19" s="74" t="s">
        <v>317</v>
      </c>
      <c r="B19" s="74"/>
      <c r="C19" s="76">
        <v>59645000</v>
      </c>
      <c r="D19" s="76">
        <v>13810000</v>
      </c>
      <c r="E19" s="77">
        <v>15838075</v>
      </c>
      <c r="F19" s="78">
        <v>49720</v>
      </c>
      <c r="G19" s="75" t="s">
        <v>12</v>
      </c>
      <c r="H19" s="77">
        <v>65579176</v>
      </c>
      <c r="I19" s="77">
        <f>H19-J19</f>
        <v>63947633.659999996</v>
      </c>
      <c r="J19" s="77">
        <v>1631542.34</v>
      </c>
      <c r="K19" s="75" t="s">
        <v>339</v>
      </c>
      <c r="L19" s="75" t="s">
        <v>12</v>
      </c>
      <c r="M19" s="74" t="s">
        <v>77</v>
      </c>
      <c r="N19" s="74" t="s">
        <v>40</v>
      </c>
      <c r="O19" s="75" t="s">
        <v>40</v>
      </c>
      <c r="P19" s="75" t="s">
        <v>77</v>
      </c>
      <c r="Q19" s="75" t="s">
        <v>271</v>
      </c>
      <c r="R19" s="74"/>
      <c r="S19" s="74"/>
    </row>
    <row r="20" spans="1:19" s="3" customFormat="1" ht="109.2" x14ac:dyDescent="0.3">
      <c r="A20" s="74" t="s">
        <v>318</v>
      </c>
      <c r="B20" s="74"/>
      <c r="C20" s="76">
        <v>16175000</v>
      </c>
      <c r="D20" s="76">
        <v>15855000</v>
      </c>
      <c r="E20" s="77">
        <v>17440500</v>
      </c>
      <c r="F20" s="78">
        <v>46068</v>
      </c>
      <c r="G20" s="75" t="s">
        <v>12</v>
      </c>
      <c r="H20" s="77">
        <v>18322981.25</v>
      </c>
      <c r="I20" s="77">
        <v>18322981.25</v>
      </c>
      <c r="J20" s="77">
        <f t="shared" si="0"/>
        <v>0</v>
      </c>
      <c r="K20" s="75" t="s">
        <v>340</v>
      </c>
      <c r="L20" s="75" t="s">
        <v>12</v>
      </c>
      <c r="M20" s="74" t="s">
        <v>77</v>
      </c>
      <c r="N20" s="74" t="s">
        <v>40</v>
      </c>
      <c r="O20" s="75" t="s">
        <v>40</v>
      </c>
      <c r="P20" s="75" t="s">
        <v>77</v>
      </c>
      <c r="Q20" s="75" t="s">
        <v>271</v>
      </c>
      <c r="R20" s="74"/>
      <c r="S20" s="74" t="s">
        <v>357</v>
      </c>
    </row>
    <row r="21" spans="1:19" s="3" customFormat="1" ht="140.4" x14ac:dyDescent="0.3">
      <c r="A21" s="74" t="s">
        <v>319</v>
      </c>
      <c r="B21" s="74"/>
      <c r="C21" s="76">
        <v>18350000</v>
      </c>
      <c r="D21" s="76">
        <v>13630000</v>
      </c>
      <c r="E21" s="77">
        <v>16662143.75</v>
      </c>
      <c r="F21" s="78">
        <v>49720</v>
      </c>
      <c r="G21" s="75" t="s">
        <v>12</v>
      </c>
      <c r="H21" s="77">
        <v>20229872.649999999</v>
      </c>
      <c r="I21" s="77">
        <f>H21-J21</f>
        <v>16253389.639999999</v>
      </c>
      <c r="J21" s="77">
        <v>3976483.01</v>
      </c>
      <c r="K21" s="75" t="s">
        <v>341</v>
      </c>
      <c r="L21" s="75" t="s">
        <v>12</v>
      </c>
      <c r="M21" s="74" t="s">
        <v>77</v>
      </c>
      <c r="N21" s="74" t="s">
        <v>40</v>
      </c>
      <c r="O21" s="75" t="s">
        <v>40</v>
      </c>
      <c r="P21" s="75" t="s">
        <v>77</v>
      </c>
      <c r="Q21" s="75" t="s">
        <v>271</v>
      </c>
      <c r="R21" s="74"/>
      <c r="S21" s="74"/>
    </row>
    <row r="22" spans="1:19" s="3" customFormat="1" ht="109.2" x14ac:dyDescent="0.3">
      <c r="A22" s="74" t="s">
        <v>320</v>
      </c>
      <c r="B22" s="74"/>
      <c r="C22" s="76">
        <v>37980000</v>
      </c>
      <c r="D22" s="76">
        <v>28665000</v>
      </c>
      <c r="E22" s="77">
        <v>39844062.5</v>
      </c>
      <c r="F22" s="78">
        <v>49720</v>
      </c>
      <c r="G22" s="75" t="s">
        <v>12</v>
      </c>
      <c r="H22" s="77">
        <v>44596600.649999999</v>
      </c>
      <c r="I22" s="77">
        <v>44596600.649999999</v>
      </c>
      <c r="J22" s="77">
        <f t="shared" si="0"/>
        <v>0</v>
      </c>
      <c r="K22" s="75" t="s">
        <v>335</v>
      </c>
      <c r="L22" s="75" t="s">
        <v>12</v>
      </c>
      <c r="M22" s="74" t="s">
        <v>77</v>
      </c>
      <c r="N22" s="74" t="s">
        <v>40</v>
      </c>
      <c r="O22" s="75" t="s">
        <v>40</v>
      </c>
      <c r="P22" s="75" t="s">
        <v>77</v>
      </c>
      <c r="Q22" s="75" t="s">
        <v>271</v>
      </c>
      <c r="R22" s="74"/>
      <c r="S22" s="74" t="s">
        <v>358</v>
      </c>
    </row>
    <row r="23" spans="1:19" s="3" customFormat="1" ht="109.2" x14ac:dyDescent="0.3">
      <c r="A23" s="74" t="s">
        <v>321</v>
      </c>
      <c r="B23" s="74"/>
      <c r="C23" s="76">
        <v>43230000</v>
      </c>
      <c r="D23" s="76">
        <v>35710000</v>
      </c>
      <c r="E23" s="77">
        <v>42688065.659999996</v>
      </c>
      <c r="F23" s="78">
        <v>48259</v>
      </c>
      <c r="G23" s="75" t="s">
        <v>12</v>
      </c>
      <c r="H23" s="77">
        <v>51415917</v>
      </c>
      <c r="I23" s="77">
        <v>51415917</v>
      </c>
      <c r="J23" s="77">
        <f t="shared" si="0"/>
        <v>0</v>
      </c>
      <c r="K23" s="75" t="s">
        <v>335</v>
      </c>
      <c r="L23" s="75" t="s">
        <v>12</v>
      </c>
      <c r="M23" s="74" t="s">
        <v>77</v>
      </c>
      <c r="N23" s="74" t="s">
        <v>40</v>
      </c>
      <c r="O23" s="75" t="s">
        <v>40</v>
      </c>
      <c r="P23" s="75" t="s">
        <v>77</v>
      </c>
      <c r="Q23" s="75" t="s">
        <v>271</v>
      </c>
      <c r="R23" s="74"/>
      <c r="S23" s="74" t="s">
        <v>359</v>
      </c>
    </row>
    <row r="24" spans="1:19" s="3" customFormat="1" ht="62.4" x14ac:dyDescent="0.3">
      <c r="A24" s="74" t="s">
        <v>322</v>
      </c>
      <c r="B24" s="74"/>
      <c r="C24" s="76">
        <v>71860000</v>
      </c>
      <c r="D24" s="76">
        <v>62060000</v>
      </c>
      <c r="E24" s="77">
        <v>83065674.549999997</v>
      </c>
      <c r="F24" s="78">
        <v>52139</v>
      </c>
      <c r="G24" s="75" t="s">
        <v>12</v>
      </c>
      <c r="H24" s="77">
        <v>75261968.900000006</v>
      </c>
      <c r="I24" s="77">
        <f>H24-J24</f>
        <v>68065334.25</v>
      </c>
      <c r="J24" s="77">
        <v>7196634.6500000004</v>
      </c>
      <c r="K24" s="75" t="s">
        <v>337</v>
      </c>
      <c r="L24" s="75" t="s">
        <v>12</v>
      </c>
      <c r="M24" s="74" t="s">
        <v>77</v>
      </c>
      <c r="N24" s="74" t="s">
        <v>40</v>
      </c>
      <c r="O24" s="75" t="s">
        <v>40</v>
      </c>
      <c r="P24" s="75" t="s">
        <v>77</v>
      </c>
      <c r="Q24" s="75" t="s">
        <v>271</v>
      </c>
      <c r="R24" s="74"/>
      <c r="S24" s="74"/>
    </row>
    <row r="25" spans="1:19" s="3" customFormat="1" ht="46.8" x14ac:dyDescent="0.3">
      <c r="A25" s="74" t="s">
        <v>323</v>
      </c>
      <c r="B25" s="74"/>
      <c r="C25" s="76">
        <v>263855000</v>
      </c>
      <c r="D25" s="76">
        <v>240675000</v>
      </c>
      <c r="E25" s="77">
        <v>322700562.5</v>
      </c>
      <c r="F25" s="78">
        <v>51181</v>
      </c>
      <c r="G25" s="75" t="s">
        <v>12</v>
      </c>
      <c r="H25" s="77">
        <v>263855000</v>
      </c>
      <c r="I25" s="77">
        <f>H25-J25</f>
        <v>177163433.03999999</v>
      </c>
      <c r="J25" s="77">
        <f>199628514.36-J30</f>
        <v>86691566.960000008</v>
      </c>
      <c r="K25" s="75" t="s">
        <v>342</v>
      </c>
      <c r="L25" s="75" t="s">
        <v>12</v>
      </c>
      <c r="M25" s="74" t="s">
        <v>77</v>
      </c>
      <c r="N25" s="74" t="s">
        <v>40</v>
      </c>
      <c r="O25" s="75" t="s">
        <v>40</v>
      </c>
      <c r="P25" s="75" t="s">
        <v>77</v>
      </c>
      <c r="Q25" s="75" t="s">
        <v>271</v>
      </c>
      <c r="R25" s="74"/>
      <c r="S25" s="74"/>
    </row>
    <row r="26" spans="1:19" s="3" customFormat="1" ht="140.4" x14ac:dyDescent="0.3">
      <c r="A26" s="74" t="s">
        <v>324</v>
      </c>
      <c r="B26" s="74"/>
      <c r="C26" s="76">
        <v>40065000</v>
      </c>
      <c r="D26" s="76">
        <v>30825000</v>
      </c>
      <c r="E26" s="77">
        <v>41939100</v>
      </c>
      <c r="F26" s="78">
        <v>51181</v>
      </c>
      <c r="G26" s="75" t="s">
        <v>12</v>
      </c>
      <c r="H26" s="77">
        <v>29530000</v>
      </c>
      <c r="I26" s="77">
        <f>H26-J26</f>
        <v>3081554.8099999987</v>
      </c>
      <c r="J26" s="77">
        <v>26448445.190000001</v>
      </c>
      <c r="K26" s="75" t="s">
        <v>343</v>
      </c>
      <c r="L26" s="75" t="s">
        <v>12</v>
      </c>
      <c r="M26" s="74" t="s">
        <v>77</v>
      </c>
      <c r="N26" s="74" t="s">
        <v>40</v>
      </c>
      <c r="O26" s="75" t="s">
        <v>40</v>
      </c>
      <c r="P26" s="75" t="s">
        <v>77</v>
      </c>
      <c r="Q26" s="75" t="s">
        <v>271</v>
      </c>
      <c r="R26" s="74" t="s">
        <v>360</v>
      </c>
      <c r="S26" s="74" t="s">
        <v>361</v>
      </c>
    </row>
    <row r="27" spans="1:19" s="3" customFormat="1" ht="109.2" x14ac:dyDescent="0.3">
      <c r="A27" s="74" t="s">
        <v>325</v>
      </c>
      <c r="B27" s="74"/>
      <c r="C27" s="76">
        <v>12670000</v>
      </c>
      <c r="D27" s="76">
        <v>8145000</v>
      </c>
      <c r="E27" s="77">
        <v>8910900</v>
      </c>
      <c r="F27" s="78">
        <v>47894</v>
      </c>
      <c r="G27" s="75" t="s">
        <v>12</v>
      </c>
      <c r="H27" s="77">
        <v>14189476</v>
      </c>
      <c r="I27" s="77">
        <v>14189476</v>
      </c>
      <c r="J27" s="77">
        <f>H27-I27</f>
        <v>0</v>
      </c>
      <c r="K27" s="75" t="s">
        <v>340</v>
      </c>
      <c r="L27" s="75" t="s">
        <v>12</v>
      </c>
      <c r="M27" s="74" t="s">
        <v>77</v>
      </c>
      <c r="N27" s="74" t="s">
        <v>40</v>
      </c>
      <c r="O27" s="75" t="s">
        <v>40</v>
      </c>
      <c r="P27" s="75" t="s">
        <v>77</v>
      </c>
      <c r="Q27" s="75" t="s">
        <v>271</v>
      </c>
      <c r="R27" s="74"/>
      <c r="S27" s="74" t="s">
        <v>362</v>
      </c>
    </row>
    <row r="28" spans="1:19" s="3" customFormat="1" ht="109.2" x14ac:dyDescent="0.3">
      <c r="A28" s="74" t="s">
        <v>326</v>
      </c>
      <c r="B28" s="74"/>
      <c r="C28" s="76">
        <v>180760000</v>
      </c>
      <c r="D28" s="76">
        <v>173395000</v>
      </c>
      <c r="E28" s="77">
        <v>182578979.25</v>
      </c>
      <c r="F28" s="78">
        <v>48625</v>
      </c>
      <c r="G28" s="75" t="s">
        <v>12</v>
      </c>
      <c r="H28" s="77">
        <v>183560000</v>
      </c>
      <c r="I28" s="77">
        <v>183560000</v>
      </c>
      <c r="J28" s="77">
        <f>H28-I28</f>
        <v>0</v>
      </c>
      <c r="K28" s="75" t="s">
        <v>340</v>
      </c>
      <c r="L28" s="75" t="s">
        <v>12</v>
      </c>
      <c r="M28" s="74" t="s">
        <v>77</v>
      </c>
      <c r="N28" s="74" t="s">
        <v>40</v>
      </c>
      <c r="O28" s="75" t="s">
        <v>40</v>
      </c>
      <c r="P28" s="75" t="s">
        <v>77</v>
      </c>
      <c r="Q28" s="75" t="s">
        <v>271</v>
      </c>
      <c r="R28" s="74"/>
      <c r="S28" s="74" t="s">
        <v>363</v>
      </c>
    </row>
    <row r="29" spans="1:19" s="3" customFormat="1" ht="171.6" x14ac:dyDescent="0.3">
      <c r="A29" s="74" t="s">
        <v>327</v>
      </c>
      <c r="B29" s="74"/>
      <c r="C29" s="76">
        <v>175510000</v>
      </c>
      <c r="D29" s="76">
        <v>130985000</v>
      </c>
      <c r="E29" s="77">
        <v>145033375</v>
      </c>
      <c r="F29" s="78">
        <v>46798</v>
      </c>
      <c r="G29" s="75" t="s">
        <v>12</v>
      </c>
      <c r="H29" s="77">
        <v>200569802</v>
      </c>
      <c r="I29" s="77">
        <v>50378338.350000001</v>
      </c>
      <c r="J29" s="77">
        <f>H29-I29</f>
        <v>150191463.65000001</v>
      </c>
      <c r="K29" s="75" t="s">
        <v>344</v>
      </c>
      <c r="L29" s="75" t="s">
        <v>12</v>
      </c>
      <c r="M29" s="74" t="s">
        <v>77</v>
      </c>
      <c r="N29" s="74" t="s">
        <v>40</v>
      </c>
      <c r="O29" s="75" t="s">
        <v>40</v>
      </c>
      <c r="P29" s="75" t="s">
        <v>77</v>
      </c>
      <c r="Q29" s="75" t="s">
        <v>271</v>
      </c>
      <c r="R29" s="74"/>
      <c r="S29" s="74"/>
    </row>
    <row r="30" spans="1:19" s="3" customFormat="1" ht="280.8" x14ac:dyDescent="0.3">
      <c r="A30" s="74" t="s">
        <v>328</v>
      </c>
      <c r="B30" s="74"/>
      <c r="C30" s="76">
        <v>104715000</v>
      </c>
      <c r="D30" s="76">
        <v>101885000</v>
      </c>
      <c r="E30" s="77">
        <v>151514575</v>
      </c>
      <c r="F30" s="78">
        <v>51912</v>
      </c>
      <c r="G30" s="75" t="s">
        <v>12</v>
      </c>
      <c r="H30" s="77">
        <f>104715000+8221947.4</f>
        <v>112936947.40000001</v>
      </c>
      <c r="I30" s="77">
        <v>0</v>
      </c>
      <c r="J30" s="77">
        <f t="shared" si="0"/>
        <v>112936947.40000001</v>
      </c>
      <c r="K30" s="75" t="s">
        <v>345</v>
      </c>
      <c r="L30" s="75" t="s">
        <v>12</v>
      </c>
      <c r="M30" s="74" t="s">
        <v>77</v>
      </c>
      <c r="N30" s="74" t="s">
        <v>40</v>
      </c>
      <c r="O30" s="75" t="s">
        <v>40</v>
      </c>
      <c r="P30" s="75" t="s">
        <v>77</v>
      </c>
      <c r="Q30" s="75" t="s">
        <v>271</v>
      </c>
      <c r="R30" s="74"/>
      <c r="S30" s="74"/>
    </row>
    <row r="31" spans="1:19" s="3" customFormat="1" ht="171.6" x14ac:dyDescent="0.3">
      <c r="A31" s="74" t="s">
        <v>369</v>
      </c>
      <c r="B31" s="74"/>
      <c r="C31" s="76">
        <v>137155000</v>
      </c>
      <c r="D31" s="76">
        <v>137155000</v>
      </c>
      <c r="E31" s="77">
        <v>166087059.03</v>
      </c>
      <c r="F31" s="78">
        <v>47529</v>
      </c>
      <c r="G31" s="75" t="s">
        <v>12</v>
      </c>
      <c r="H31" s="77">
        <v>150567058.94999999</v>
      </c>
      <c r="I31" s="77">
        <f>H31-J31</f>
        <v>11716749.439999998</v>
      </c>
      <c r="J31" s="77">
        <v>138850309.50999999</v>
      </c>
      <c r="K31" s="75" t="s">
        <v>344</v>
      </c>
      <c r="L31" s="75" t="s">
        <v>12</v>
      </c>
      <c r="M31" s="74" t="s">
        <v>77</v>
      </c>
      <c r="N31" s="74" t="s">
        <v>40</v>
      </c>
      <c r="O31" s="75" t="s">
        <v>40</v>
      </c>
      <c r="P31" s="75" t="s">
        <v>77</v>
      </c>
      <c r="Q31" s="75" t="s">
        <v>271</v>
      </c>
      <c r="R31" s="74"/>
      <c r="S31" s="74"/>
    </row>
    <row r="32" spans="1:19" s="3" customFormat="1" x14ac:dyDescent="0.3">
      <c r="A32" s="74"/>
      <c r="B32" s="74"/>
      <c r="C32" s="76"/>
      <c r="D32" s="76"/>
      <c r="E32" s="77"/>
      <c r="F32" s="78"/>
      <c r="G32" s="75"/>
      <c r="H32" s="77"/>
      <c r="I32" s="77"/>
      <c r="J32" s="77"/>
      <c r="K32" s="75"/>
      <c r="L32" s="75"/>
      <c r="M32" s="74"/>
      <c r="N32" s="74"/>
      <c r="O32" s="75"/>
      <c r="P32" s="75"/>
      <c r="Q32" s="75"/>
      <c r="R32" s="74"/>
      <c r="S32" s="74"/>
    </row>
    <row r="33" spans="1:19" s="3" customFormat="1" x14ac:dyDescent="0.3">
      <c r="A33" s="74" t="s">
        <v>329</v>
      </c>
      <c r="B33" s="74"/>
      <c r="C33" s="76"/>
      <c r="D33" s="76"/>
      <c r="E33" s="77"/>
      <c r="F33" s="78"/>
      <c r="G33" s="75"/>
      <c r="H33" s="77"/>
      <c r="I33" s="77"/>
      <c r="J33" s="77"/>
      <c r="K33" s="75"/>
      <c r="L33" s="75"/>
      <c r="M33" s="74"/>
      <c r="N33" s="74"/>
      <c r="O33" s="75"/>
      <c r="P33" s="75"/>
      <c r="Q33" s="75"/>
      <c r="R33" s="74"/>
      <c r="S33" s="74"/>
    </row>
    <row r="34" spans="1:19" s="3" customFormat="1" x14ac:dyDescent="0.3">
      <c r="A34" s="74"/>
      <c r="B34" s="74"/>
      <c r="C34" s="76"/>
      <c r="D34" s="76"/>
      <c r="E34" s="77"/>
      <c r="F34" s="78"/>
      <c r="G34" s="75"/>
      <c r="H34" s="77"/>
      <c r="I34" s="77"/>
      <c r="J34" s="77"/>
      <c r="K34" s="75"/>
      <c r="L34" s="75"/>
      <c r="M34" s="74"/>
      <c r="N34" s="74"/>
      <c r="O34" s="75"/>
      <c r="P34" s="75"/>
      <c r="Q34" s="75"/>
      <c r="R34" s="74"/>
      <c r="S34" s="74"/>
    </row>
    <row r="35" spans="1:19" s="3" customFormat="1" ht="93.6" x14ac:dyDescent="0.3">
      <c r="A35" s="74" t="s">
        <v>331</v>
      </c>
      <c r="B35" s="74" t="s">
        <v>330</v>
      </c>
      <c r="C35" s="76">
        <v>3550000</v>
      </c>
      <c r="D35" s="76">
        <v>1430000</v>
      </c>
      <c r="E35" s="77">
        <v>1515600</v>
      </c>
      <c r="F35" s="78">
        <v>45884</v>
      </c>
      <c r="G35" s="75" t="s">
        <v>12</v>
      </c>
      <c r="H35" s="77">
        <v>3550000</v>
      </c>
      <c r="I35" s="77">
        <f>H35-J35</f>
        <v>3550000</v>
      </c>
      <c r="J35" s="77">
        <v>0</v>
      </c>
      <c r="K35" s="75" t="s">
        <v>346</v>
      </c>
      <c r="L35" s="75" t="s">
        <v>12</v>
      </c>
      <c r="M35" s="74" t="s">
        <v>77</v>
      </c>
      <c r="N35" s="74" t="s">
        <v>77</v>
      </c>
      <c r="O35" s="75" t="s">
        <v>42</v>
      </c>
      <c r="P35" s="75" t="s">
        <v>77</v>
      </c>
      <c r="Q35" s="75" t="s">
        <v>271</v>
      </c>
      <c r="R35" s="74" t="s">
        <v>364</v>
      </c>
      <c r="S35" s="74" t="s">
        <v>365</v>
      </c>
    </row>
    <row r="36" spans="1:19" s="3" customFormat="1" ht="249.6" x14ac:dyDescent="0.3">
      <c r="A36" s="74" t="s">
        <v>332</v>
      </c>
      <c r="B36" s="74" t="s">
        <v>330</v>
      </c>
      <c r="C36" s="76">
        <v>5315000</v>
      </c>
      <c r="D36" s="76">
        <v>4410000</v>
      </c>
      <c r="E36" s="77">
        <v>5860150</v>
      </c>
      <c r="F36" s="78">
        <v>51728</v>
      </c>
      <c r="G36" s="75" t="s">
        <v>12</v>
      </c>
      <c r="H36" s="77">
        <v>5637185</v>
      </c>
      <c r="I36" s="77">
        <v>5637185</v>
      </c>
      <c r="J36" s="77">
        <v>0</v>
      </c>
      <c r="K36" s="75" t="s">
        <v>347</v>
      </c>
      <c r="L36" s="75" t="s">
        <v>12</v>
      </c>
      <c r="M36" s="74" t="s">
        <v>77</v>
      </c>
      <c r="N36" s="74" t="s">
        <v>44</v>
      </c>
      <c r="O36" s="75" t="s">
        <v>77</v>
      </c>
      <c r="P36" s="75" t="s">
        <v>77</v>
      </c>
      <c r="Q36" s="75" t="s">
        <v>271</v>
      </c>
      <c r="R36" s="74" t="s">
        <v>366</v>
      </c>
      <c r="S36" s="74"/>
    </row>
    <row r="37" spans="1:19" s="3" customFormat="1" ht="249.6" x14ac:dyDescent="0.3">
      <c r="A37" s="74" t="s">
        <v>333</v>
      </c>
      <c r="B37" s="74" t="s">
        <v>330</v>
      </c>
      <c r="C37" s="76">
        <v>8520000</v>
      </c>
      <c r="D37" s="76">
        <v>6925000</v>
      </c>
      <c r="E37" s="77">
        <v>10018400</v>
      </c>
      <c r="F37" s="78">
        <v>52093</v>
      </c>
      <c r="G37" s="75" t="s">
        <v>12</v>
      </c>
      <c r="H37" s="77">
        <v>9127421</v>
      </c>
      <c r="I37" s="77">
        <v>9127421</v>
      </c>
      <c r="J37" s="77">
        <f t="shared" ref="J37:J44" si="1">H37-I37</f>
        <v>0</v>
      </c>
      <c r="K37" s="75" t="s">
        <v>348</v>
      </c>
      <c r="L37" s="75" t="s">
        <v>12</v>
      </c>
      <c r="M37" s="74" t="s">
        <v>51</v>
      </c>
      <c r="N37" s="74" t="s">
        <v>44</v>
      </c>
      <c r="O37" s="75" t="s">
        <v>77</v>
      </c>
      <c r="P37" s="75" t="s">
        <v>77</v>
      </c>
      <c r="Q37" s="75" t="s">
        <v>271</v>
      </c>
      <c r="R37" s="74" t="s">
        <v>367</v>
      </c>
      <c r="S37" s="74"/>
    </row>
    <row r="38" spans="1:19" s="3" customFormat="1" ht="249.6" x14ac:dyDescent="0.3">
      <c r="A38" s="74" t="s">
        <v>334</v>
      </c>
      <c r="B38" s="74" t="s">
        <v>330</v>
      </c>
      <c r="C38" s="76">
        <v>2345000</v>
      </c>
      <c r="D38" s="76">
        <v>2090000</v>
      </c>
      <c r="E38" s="77">
        <v>3072400</v>
      </c>
      <c r="F38" s="78">
        <v>52458</v>
      </c>
      <c r="G38" s="75" t="s">
        <v>12</v>
      </c>
      <c r="H38" s="77">
        <v>2391081</v>
      </c>
      <c r="I38" s="77">
        <v>2391081</v>
      </c>
      <c r="J38" s="77">
        <f t="shared" si="1"/>
        <v>0</v>
      </c>
      <c r="K38" s="75" t="s">
        <v>348</v>
      </c>
      <c r="L38" s="75" t="s">
        <v>12</v>
      </c>
      <c r="M38" s="74" t="s">
        <v>51</v>
      </c>
      <c r="N38" s="74" t="s">
        <v>44</v>
      </c>
      <c r="O38" s="75" t="s">
        <v>77</v>
      </c>
      <c r="P38" s="75" t="s">
        <v>77</v>
      </c>
      <c r="Q38" s="75" t="s">
        <v>271</v>
      </c>
      <c r="R38" s="74" t="s">
        <v>367</v>
      </c>
      <c r="S38" s="74"/>
    </row>
    <row r="39" spans="1:19" s="3" customFormat="1" ht="187.2" x14ac:dyDescent="0.3">
      <c r="A39" s="74" t="s">
        <v>377</v>
      </c>
      <c r="B39" s="74" t="s">
        <v>330</v>
      </c>
      <c r="C39" s="76">
        <v>1335000</v>
      </c>
      <c r="D39" s="76">
        <v>1210000</v>
      </c>
      <c r="E39" s="77">
        <v>1657402.5</v>
      </c>
      <c r="F39" s="78">
        <v>53189</v>
      </c>
      <c r="G39" s="75" t="s">
        <v>12</v>
      </c>
      <c r="H39" s="77">
        <v>1335000</v>
      </c>
      <c r="I39" s="77">
        <v>1335000</v>
      </c>
      <c r="J39" s="77">
        <f t="shared" si="1"/>
        <v>0</v>
      </c>
      <c r="K39" s="75" t="s">
        <v>349</v>
      </c>
      <c r="L39" s="75" t="s">
        <v>12</v>
      </c>
      <c r="M39" s="74" t="s">
        <v>77</v>
      </c>
      <c r="N39" s="74" t="s">
        <v>42</v>
      </c>
      <c r="O39" s="75" t="s">
        <v>77</v>
      </c>
      <c r="P39" s="75" t="s">
        <v>77</v>
      </c>
      <c r="Q39" s="75" t="s">
        <v>271</v>
      </c>
      <c r="R39" s="74" t="s">
        <v>368</v>
      </c>
      <c r="S39" s="74"/>
    </row>
    <row r="40" spans="1:19" s="3" customFormat="1" hidden="1" x14ac:dyDescent="0.3">
      <c r="A40" s="74"/>
      <c r="B40" s="74"/>
      <c r="C40" s="76"/>
      <c r="D40" s="76"/>
      <c r="E40" s="77"/>
      <c r="F40" s="78"/>
      <c r="G40" s="75"/>
      <c r="H40" s="77"/>
      <c r="I40" s="77"/>
      <c r="J40" s="77"/>
      <c r="K40" s="75"/>
      <c r="L40" s="75"/>
      <c r="M40" s="74"/>
      <c r="N40" s="74"/>
      <c r="O40" s="75"/>
      <c r="P40" s="75"/>
      <c r="Q40" s="75"/>
      <c r="R40" s="74"/>
      <c r="S40" s="74"/>
    </row>
    <row r="41" spans="1:19" s="3" customFormat="1" hidden="1" x14ac:dyDescent="0.3">
      <c r="A41" s="74"/>
      <c r="B41" s="74"/>
      <c r="C41" s="76"/>
      <c r="D41" s="76"/>
      <c r="E41" s="77"/>
      <c r="F41" s="78"/>
      <c r="G41" s="75"/>
      <c r="H41" s="77"/>
      <c r="I41" s="77"/>
      <c r="J41" s="77"/>
      <c r="K41" s="75"/>
      <c r="L41" s="75"/>
      <c r="M41" s="74"/>
      <c r="N41" s="74"/>
      <c r="O41" s="75"/>
      <c r="P41" s="75"/>
      <c r="Q41" s="75"/>
      <c r="R41" s="74"/>
      <c r="S41" s="74"/>
    </row>
    <row r="42" spans="1:19" s="3" customFormat="1" ht="187.2" x14ac:dyDescent="0.3">
      <c r="A42" s="74" t="s">
        <v>376</v>
      </c>
      <c r="B42" s="74" t="s">
        <v>330</v>
      </c>
      <c r="C42" s="76">
        <v>2555000</v>
      </c>
      <c r="D42" s="76">
        <v>2350000</v>
      </c>
      <c r="E42" s="77">
        <v>3858431.5</v>
      </c>
      <c r="F42" s="78">
        <v>53189</v>
      </c>
      <c r="G42" s="75" t="s">
        <v>12</v>
      </c>
      <c r="H42" s="77">
        <v>2555000</v>
      </c>
      <c r="I42" s="77">
        <v>2555000</v>
      </c>
      <c r="J42" s="77">
        <f t="shared" si="1"/>
        <v>0</v>
      </c>
      <c r="K42" s="75" t="s">
        <v>349</v>
      </c>
      <c r="L42" s="75" t="s">
        <v>12</v>
      </c>
      <c r="M42" s="74" t="s">
        <v>77</v>
      </c>
      <c r="N42" s="74" t="s">
        <v>42</v>
      </c>
      <c r="O42" s="75" t="s">
        <v>77</v>
      </c>
      <c r="P42" s="75" t="s">
        <v>77</v>
      </c>
      <c r="Q42" s="75" t="s">
        <v>271</v>
      </c>
      <c r="R42" s="74" t="s">
        <v>368</v>
      </c>
      <c r="S42" s="74"/>
    </row>
    <row r="43" spans="1:19" s="3" customFormat="1" ht="187.2" x14ac:dyDescent="0.3">
      <c r="A43" s="74" t="s">
        <v>375</v>
      </c>
      <c r="B43" s="74" t="s">
        <v>330</v>
      </c>
      <c r="C43" s="76">
        <v>2045000</v>
      </c>
      <c r="D43" s="76">
        <v>1980000</v>
      </c>
      <c r="E43" s="77">
        <v>2721782.5</v>
      </c>
      <c r="F43" s="78">
        <v>53554</v>
      </c>
      <c r="G43" s="75" t="s">
        <v>12</v>
      </c>
      <c r="H43" s="77">
        <v>2045000</v>
      </c>
      <c r="I43" s="77">
        <v>2045000</v>
      </c>
      <c r="J43" s="77">
        <f t="shared" si="1"/>
        <v>0</v>
      </c>
      <c r="K43" s="75" t="s">
        <v>349</v>
      </c>
      <c r="L43" s="75" t="s">
        <v>12</v>
      </c>
      <c r="M43" s="74" t="s">
        <v>77</v>
      </c>
      <c r="N43" s="74" t="s">
        <v>42</v>
      </c>
      <c r="O43" s="75" t="s">
        <v>77</v>
      </c>
      <c r="P43" s="75" t="s">
        <v>77</v>
      </c>
      <c r="Q43" s="75" t="s">
        <v>271</v>
      </c>
      <c r="R43" s="74" t="s">
        <v>368</v>
      </c>
      <c r="S43" s="74"/>
    </row>
    <row r="44" spans="1:19" s="3" customFormat="1" ht="187.2" x14ac:dyDescent="0.3">
      <c r="A44" s="74" t="s">
        <v>374</v>
      </c>
      <c r="B44" s="74" t="s">
        <v>330</v>
      </c>
      <c r="C44" s="76">
        <v>3805000</v>
      </c>
      <c r="D44" s="76">
        <v>3705000</v>
      </c>
      <c r="E44" s="77">
        <v>6112269</v>
      </c>
      <c r="F44" s="78">
        <v>53554</v>
      </c>
      <c r="G44" s="75" t="s">
        <v>12</v>
      </c>
      <c r="H44" s="77">
        <v>3805000</v>
      </c>
      <c r="I44" s="77">
        <v>3805000</v>
      </c>
      <c r="J44" s="77">
        <f t="shared" si="1"/>
        <v>0</v>
      </c>
      <c r="K44" s="75" t="s">
        <v>349</v>
      </c>
      <c r="L44" s="75" t="s">
        <v>12</v>
      </c>
      <c r="M44" s="74" t="s">
        <v>77</v>
      </c>
      <c r="N44" s="74" t="s">
        <v>42</v>
      </c>
      <c r="O44" s="75" t="s">
        <v>77</v>
      </c>
      <c r="P44" s="75" t="s">
        <v>77</v>
      </c>
      <c r="Q44" s="75" t="s">
        <v>271</v>
      </c>
      <c r="R44" s="74" t="s">
        <v>368</v>
      </c>
      <c r="S44" s="74"/>
    </row>
    <row r="45" spans="1:19" s="3" customFormat="1" ht="187.2" x14ac:dyDescent="0.3">
      <c r="A45" s="74" t="s">
        <v>373</v>
      </c>
      <c r="B45" s="74" t="s">
        <v>330</v>
      </c>
      <c r="C45" s="76">
        <v>4750000</v>
      </c>
      <c r="D45" s="76">
        <v>4750000</v>
      </c>
      <c r="E45" s="77">
        <v>8399290</v>
      </c>
      <c r="F45" s="78">
        <v>53919</v>
      </c>
      <c r="G45" s="75" t="s">
        <v>12</v>
      </c>
      <c r="H45" s="77">
        <v>4750000</v>
      </c>
      <c r="I45" s="77">
        <v>4750000</v>
      </c>
      <c r="J45" s="77">
        <v>0</v>
      </c>
      <c r="K45" s="75" t="s">
        <v>349</v>
      </c>
      <c r="L45" s="75" t="s">
        <v>12</v>
      </c>
      <c r="M45" s="74" t="s">
        <v>77</v>
      </c>
      <c r="N45" s="74" t="s">
        <v>44</v>
      </c>
      <c r="O45" s="75" t="s">
        <v>77</v>
      </c>
      <c r="P45" s="75" t="s">
        <v>77</v>
      </c>
      <c r="Q45" s="75" t="s">
        <v>271</v>
      </c>
      <c r="R45" s="74" t="s">
        <v>368</v>
      </c>
      <c r="S45" s="74"/>
    </row>
    <row r="46" spans="1:19" s="3" customFormat="1" ht="187.2" x14ac:dyDescent="0.3">
      <c r="A46" s="74" t="s">
        <v>370</v>
      </c>
      <c r="B46" s="74" t="s">
        <v>330</v>
      </c>
      <c r="C46" s="76">
        <v>2595000</v>
      </c>
      <c r="D46" s="76">
        <v>2595000</v>
      </c>
      <c r="E46" s="77">
        <v>4596517.08</v>
      </c>
      <c r="F46" s="78">
        <v>54285</v>
      </c>
      <c r="G46" s="75" t="s">
        <v>12</v>
      </c>
      <c r="H46" s="77">
        <v>2595000</v>
      </c>
      <c r="I46" s="77">
        <f>H46-J46</f>
        <v>214934.85000000009</v>
      </c>
      <c r="J46" s="77">
        <v>2380065.15</v>
      </c>
      <c r="K46" s="75" t="s">
        <v>349</v>
      </c>
      <c r="L46" s="75" t="s">
        <v>12</v>
      </c>
      <c r="M46" s="74" t="s">
        <v>77</v>
      </c>
      <c r="N46" s="74" t="s">
        <v>44</v>
      </c>
      <c r="O46" s="75" t="s">
        <v>77</v>
      </c>
      <c r="P46" s="75" t="s">
        <v>77</v>
      </c>
      <c r="Q46" s="75" t="s">
        <v>271</v>
      </c>
      <c r="R46" s="74" t="s">
        <v>368</v>
      </c>
      <c r="S46" s="74"/>
    </row>
    <row r="47" spans="1:19" s="3" customFormat="1" ht="187.2" x14ac:dyDescent="0.3">
      <c r="A47" s="74" t="s">
        <v>371</v>
      </c>
      <c r="B47" s="74" t="s">
        <v>330</v>
      </c>
      <c r="C47" s="76">
        <v>850000</v>
      </c>
      <c r="D47" s="76">
        <v>850000</v>
      </c>
      <c r="E47" s="77">
        <v>1473643.06</v>
      </c>
      <c r="F47" s="78">
        <v>54285</v>
      </c>
      <c r="G47" s="75" t="s">
        <v>12</v>
      </c>
      <c r="H47" s="77">
        <v>850000</v>
      </c>
      <c r="I47" s="77">
        <v>850000</v>
      </c>
      <c r="J47" s="77">
        <f t="shared" ref="J47:J61" si="2">H47-I47</f>
        <v>0</v>
      </c>
      <c r="K47" s="75" t="s">
        <v>349</v>
      </c>
      <c r="L47" s="75" t="s">
        <v>12</v>
      </c>
      <c r="M47" s="74" t="s">
        <v>77</v>
      </c>
      <c r="N47" s="74" t="s">
        <v>42</v>
      </c>
      <c r="O47" s="75" t="s">
        <v>77</v>
      </c>
      <c r="P47" s="75" t="s">
        <v>77</v>
      </c>
      <c r="Q47" s="75" t="s">
        <v>271</v>
      </c>
      <c r="R47" s="74" t="s">
        <v>368</v>
      </c>
      <c r="S47" s="74"/>
    </row>
    <row r="48" spans="1:19" s="3" customFormat="1" ht="187.2" x14ac:dyDescent="0.3">
      <c r="A48" s="74" t="s">
        <v>372</v>
      </c>
      <c r="B48" s="74" t="s">
        <v>330</v>
      </c>
      <c r="C48" s="76">
        <v>2665000</v>
      </c>
      <c r="D48" s="76">
        <v>2665000</v>
      </c>
      <c r="E48" s="77">
        <v>5746558.3099999996</v>
      </c>
      <c r="F48" s="78">
        <v>54285</v>
      </c>
      <c r="G48" s="75" t="s">
        <v>12</v>
      </c>
      <c r="H48" s="77">
        <v>2665000</v>
      </c>
      <c r="I48" s="77">
        <f>H48-J48</f>
        <v>271035.73</v>
      </c>
      <c r="J48" s="77">
        <v>2393964.27</v>
      </c>
      <c r="K48" s="75" t="s">
        <v>349</v>
      </c>
      <c r="L48" s="75" t="s">
        <v>12</v>
      </c>
      <c r="M48" s="74" t="s">
        <v>77</v>
      </c>
      <c r="N48" s="74" t="s">
        <v>42</v>
      </c>
      <c r="O48" s="75" t="s">
        <v>77</v>
      </c>
      <c r="P48" s="75" t="s">
        <v>77</v>
      </c>
      <c r="Q48" s="75" t="s">
        <v>271</v>
      </c>
      <c r="R48" s="74" t="s">
        <v>368</v>
      </c>
      <c r="S48" s="74"/>
    </row>
    <row r="49" spans="1:19" s="3" customFormat="1" x14ac:dyDescent="0.3">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3">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3">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3">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3">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3">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3">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3">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3">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3">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3">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3">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3">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3">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3">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3">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3">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3">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3">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3">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3">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3">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3">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3">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3">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3">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3">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3">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3">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3">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3">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3">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3">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3">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3">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3">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3">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3">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3">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3">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3">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3">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3">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3">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3">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3">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3">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3">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3">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3">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3">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3">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3">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3">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3">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3">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3">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3">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3">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3">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3">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3">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3">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A25" sqref="A25"/>
    </sheetView>
  </sheetViews>
  <sheetFormatPr defaultColWidth="0" defaultRowHeight="15.6" zeroHeight="1" x14ac:dyDescent="0.3"/>
  <cols>
    <col min="1" max="1" width="66.33203125" style="1" customWidth="1"/>
    <col min="2" max="2" width="42.44140625" style="1" customWidth="1"/>
    <col min="3" max="3" width="17" style="4" hidden="1" customWidth="1"/>
    <col min="4" max="4" width="22.33203125" style="4" hidden="1" customWidth="1"/>
    <col min="5" max="5" width="28" style="4" hidden="1" customWidth="1"/>
    <col min="6" max="6" width="16.6640625" style="5" hidden="1" customWidth="1"/>
    <col min="7" max="7" width="22.109375" style="1" hidden="1" customWidth="1"/>
    <col min="8" max="8" width="15.33203125" style="4" hidden="1" customWidth="1"/>
    <col min="9" max="9" width="17.88671875" style="4" hidden="1" customWidth="1"/>
    <col min="10" max="10" width="16.6640625" style="4" hidden="1" customWidth="1"/>
    <col min="11" max="11" width="32.109375" style="6" hidden="1" customWidth="1"/>
    <col min="12" max="12" width="21.8867187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09375" style="1" hidden="1"/>
  </cols>
  <sheetData>
    <row r="1" spans="1:11" x14ac:dyDescent="0.3">
      <c r="A1" s="20" t="s">
        <v>236</v>
      </c>
      <c r="B1" s="18"/>
      <c r="K1" s="1"/>
    </row>
    <row r="2" spans="1:11" x14ac:dyDescent="0.3">
      <c r="A2" s="10" t="s">
        <v>35</v>
      </c>
      <c r="B2" s="11"/>
      <c r="C2" s="1"/>
      <c r="D2" s="1"/>
      <c r="E2" s="1"/>
      <c r="F2" s="1"/>
      <c r="H2" s="1"/>
      <c r="I2" s="1"/>
      <c r="J2" s="1"/>
      <c r="K2" s="1"/>
    </row>
    <row r="3" spans="1:11" x14ac:dyDescent="0.3">
      <c r="A3" s="12" t="s">
        <v>1</v>
      </c>
      <c r="B3" s="68" t="str">
        <f>IF('1 - Contact Information'!B4="","",'1 - Contact Information'!B4)</f>
        <v>Williamson County</v>
      </c>
      <c r="C3" s="1"/>
      <c r="D3" s="1"/>
      <c r="E3" s="1"/>
      <c r="F3" s="1"/>
      <c r="H3" s="1"/>
      <c r="I3" s="1"/>
      <c r="J3" s="1"/>
      <c r="K3" s="1"/>
    </row>
    <row r="4" spans="1:11" x14ac:dyDescent="0.3">
      <c r="A4" s="12" t="s">
        <v>2</v>
      </c>
      <c r="B4" s="68">
        <f>IF(OR('1 - Contact Information'!B7="",'1 - Contact Information'!B7="(select)"),"",'1 - Contact Information'!B7)</f>
        <v>2023</v>
      </c>
      <c r="C4" s="1"/>
      <c r="D4" s="1"/>
      <c r="E4" s="1"/>
      <c r="F4" s="1"/>
      <c r="H4" s="1"/>
      <c r="I4" s="1"/>
      <c r="J4" s="1"/>
      <c r="K4" s="1"/>
    </row>
    <row r="5" spans="1:11" x14ac:dyDescent="0.3">
      <c r="A5" s="18"/>
      <c r="B5" s="53"/>
      <c r="C5" s="1"/>
      <c r="D5" s="1"/>
      <c r="E5" s="1"/>
      <c r="F5" s="1"/>
      <c r="H5" s="1"/>
      <c r="I5" s="1"/>
      <c r="J5" s="1"/>
      <c r="K5" s="1"/>
    </row>
    <row r="6" spans="1:11" x14ac:dyDescent="0.3">
      <c r="A6" s="18" t="s">
        <v>277</v>
      </c>
      <c r="B6" s="53"/>
      <c r="C6" s="1"/>
      <c r="D6" s="1"/>
      <c r="E6" s="1"/>
      <c r="F6" s="1"/>
      <c r="H6" s="1"/>
      <c r="I6" s="1"/>
      <c r="J6" s="1"/>
      <c r="K6" s="1"/>
    </row>
    <row r="7" spans="1:11" x14ac:dyDescent="0.3">
      <c r="A7" s="18" t="s">
        <v>294</v>
      </c>
      <c r="B7" s="53"/>
      <c r="C7" s="1"/>
      <c r="D7" s="1"/>
      <c r="E7" s="1"/>
      <c r="F7" s="1"/>
      <c r="H7" s="1"/>
      <c r="I7" s="1"/>
      <c r="J7" s="1"/>
      <c r="K7" s="1"/>
    </row>
    <row r="8" spans="1:11" x14ac:dyDescent="0.3">
      <c r="A8" s="18" t="s">
        <v>297</v>
      </c>
      <c r="B8" s="18"/>
    </row>
    <row r="9" spans="1:11" x14ac:dyDescent="0.3">
      <c r="A9" s="27" t="s">
        <v>225</v>
      </c>
      <c r="B9" s="28"/>
    </row>
    <row r="10" spans="1:11" x14ac:dyDescent="0.3">
      <c r="A10" s="51" t="s">
        <v>80</v>
      </c>
      <c r="B10" s="79">
        <f>SUM('2 - Individual Debt Obligations'!C10:C48)</f>
        <v>1796165000</v>
      </c>
    </row>
    <row r="11" spans="1:11" x14ac:dyDescent="0.3">
      <c r="A11" s="52" t="s">
        <v>81</v>
      </c>
      <c r="B11" s="80">
        <f>SUM('2 - Individual Debt Obligations'!D10:D48)</f>
        <v>1157860000</v>
      </c>
    </row>
    <row r="12" spans="1:11" ht="31.2" x14ac:dyDescent="0.3">
      <c r="A12" s="52" t="s">
        <v>82</v>
      </c>
      <c r="B12" s="80">
        <f>SUM('2 - Individual Debt Obligations'!E10:E48)</f>
        <v>1436812448.3299997</v>
      </c>
    </row>
    <row r="13" spans="1:11" x14ac:dyDescent="0.3">
      <c r="A13" s="18"/>
      <c r="B13" s="18"/>
    </row>
    <row r="14" spans="1:11" ht="31.2" x14ac:dyDescent="0.3">
      <c r="A14" s="25" t="s">
        <v>224</v>
      </c>
      <c r="B14" s="26"/>
    </row>
    <row r="15" spans="1:11" x14ac:dyDescent="0.3">
      <c r="A15" s="51" t="s">
        <v>83</v>
      </c>
      <c r="B15" s="79">
        <f>B10</f>
        <v>1796165000</v>
      </c>
    </row>
    <row r="16" spans="1:11" ht="31.2" x14ac:dyDescent="0.3">
      <c r="A16" s="52" t="s">
        <v>84</v>
      </c>
      <c r="B16" s="80">
        <f>B11</f>
        <v>1157860000</v>
      </c>
    </row>
    <row r="17" spans="1:2" ht="31.2" x14ac:dyDescent="0.3">
      <c r="A17" s="52" t="s">
        <v>85</v>
      </c>
      <c r="B17" s="80">
        <f>B12</f>
        <v>1436812448.3299997</v>
      </c>
    </row>
    <row r="18" spans="1:2" x14ac:dyDescent="0.3">
      <c r="A18" s="18"/>
      <c r="B18" s="18"/>
    </row>
    <row r="19" spans="1:2" ht="31.2" x14ac:dyDescent="0.3">
      <c r="A19" s="25" t="s">
        <v>223</v>
      </c>
      <c r="B19" s="28"/>
    </row>
    <row r="20" spans="1:2" x14ac:dyDescent="0.3">
      <c r="A20" s="51" t="s">
        <v>290</v>
      </c>
      <c r="B20" s="81">
        <v>671418</v>
      </c>
    </row>
    <row r="21" spans="1:2" x14ac:dyDescent="0.3">
      <c r="A21" s="51" t="s">
        <v>291</v>
      </c>
      <c r="B21" s="82" t="s">
        <v>378</v>
      </c>
    </row>
    <row r="22" spans="1:2" ht="31.5" customHeight="1" x14ac:dyDescent="0.3">
      <c r="A22" s="51" t="s">
        <v>86</v>
      </c>
      <c r="B22" s="79">
        <f>B15/B20</f>
        <v>2675.1814815807738</v>
      </c>
    </row>
    <row r="23" spans="1:2" ht="31.2" x14ac:dyDescent="0.3">
      <c r="A23" s="52" t="s">
        <v>87</v>
      </c>
      <c r="B23" s="80">
        <f>B16/B20</f>
        <v>1724.4994921196633</v>
      </c>
    </row>
    <row r="24" spans="1:2" ht="47.25" customHeight="1" x14ac:dyDescent="0.3">
      <c r="A24" s="52" t="s">
        <v>88</v>
      </c>
      <c r="B24" s="80">
        <f>B17/B20</f>
        <v>2139.967126782421</v>
      </c>
    </row>
    <row r="25" spans="1:2" x14ac:dyDescent="0.3">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09375" defaultRowHeight="15.6" x14ac:dyDescent="0.3"/>
  <cols>
    <col min="1" max="16384" width="9.109375" style="1"/>
  </cols>
  <sheetData>
    <row r="1" spans="1:8" x14ac:dyDescent="0.3">
      <c r="A1" s="1" t="s">
        <v>11</v>
      </c>
      <c r="B1" s="1" t="s">
        <v>11</v>
      </c>
      <c r="C1" s="1" t="s">
        <v>11</v>
      </c>
      <c r="D1" s="1" t="s">
        <v>36</v>
      </c>
      <c r="E1" s="1" t="s">
        <v>37</v>
      </c>
      <c r="F1" s="1" t="s">
        <v>38</v>
      </c>
      <c r="G1" s="2" t="s">
        <v>78</v>
      </c>
      <c r="H1" s="1" t="s">
        <v>89</v>
      </c>
    </row>
    <row r="2" spans="1:8" x14ac:dyDescent="0.3">
      <c r="A2" s="1" t="s">
        <v>12</v>
      </c>
      <c r="B2" s="1" t="s">
        <v>15</v>
      </c>
      <c r="C2" s="1">
        <v>2016</v>
      </c>
      <c r="D2" s="1" t="s">
        <v>11</v>
      </c>
      <c r="E2" s="1" t="s">
        <v>11</v>
      </c>
      <c r="F2" s="1" t="s">
        <v>11</v>
      </c>
      <c r="G2" s="1" t="s">
        <v>11</v>
      </c>
    </row>
    <row r="3" spans="1:8" x14ac:dyDescent="0.3">
      <c r="A3" s="1" t="s">
        <v>13</v>
      </c>
      <c r="B3" s="1" t="s">
        <v>16</v>
      </c>
      <c r="C3" s="1">
        <f>C2+1</f>
        <v>2017</v>
      </c>
      <c r="D3" s="1" t="s">
        <v>77</v>
      </c>
      <c r="E3" s="1" t="s">
        <v>77</v>
      </c>
      <c r="F3" s="1" t="s">
        <v>77</v>
      </c>
      <c r="G3" s="1" t="s">
        <v>77</v>
      </c>
    </row>
    <row r="4" spans="1:8" x14ac:dyDescent="0.3">
      <c r="B4" s="1" t="s">
        <v>17</v>
      </c>
      <c r="C4" s="1">
        <f t="shared" ref="C4:C6" si="0">C3+1</f>
        <v>2018</v>
      </c>
      <c r="D4" s="1" t="s">
        <v>39</v>
      </c>
      <c r="E4" s="1" t="s">
        <v>40</v>
      </c>
      <c r="F4" s="1" t="s">
        <v>40</v>
      </c>
      <c r="G4" s="1" t="s">
        <v>40</v>
      </c>
    </row>
    <row r="5" spans="1:8" x14ac:dyDescent="0.3">
      <c r="B5" s="1" t="s">
        <v>18</v>
      </c>
      <c r="C5" s="1">
        <f t="shared" si="0"/>
        <v>2019</v>
      </c>
      <c r="D5" s="1" t="s">
        <v>41</v>
      </c>
      <c r="E5" s="1" t="s">
        <v>42</v>
      </c>
      <c r="F5" s="1" t="s">
        <v>42</v>
      </c>
      <c r="G5" s="1" t="s">
        <v>44</v>
      </c>
    </row>
    <row r="6" spans="1:8" x14ac:dyDescent="0.3">
      <c r="B6" s="1" t="s">
        <v>19</v>
      </c>
      <c r="C6" s="1">
        <f t="shared" si="0"/>
        <v>2020</v>
      </c>
      <c r="D6" s="1" t="s">
        <v>43</v>
      </c>
      <c r="E6" s="1" t="s">
        <v>44</v>
      </c>
      <c r="F6" s="1" t="s">
        <v>44</v>
      </c>
      <c r="G6" s="1" t="s">
        <v>50</v>
      </c>
    </row>
    <row r="7" spans="1:8" x14ac:dyDescent="0.3">
      <c r="B7" s="1" t="s">
        <v>20</v>
      </c>
      <c r="C7" s="1">
        <v>2021</v>
      </c>
      <c r="D7" s="1" t="s">
        <v>45</v>
      </c>
      <c r="E7" s="1" t="s">
        <v>46</v>
      </c>
      <c r="F7" s="1" t="s">
        <v>46</v>
      </c>
      <c r="G7" s="1" t="s">
        <v>56</v>
      </c>
    </row>
    <row r="8" spans="1:8" x14ac:dyDescent="0.3">
      <c r="C8" s="1">
        <v>2022</v>
      </c>
      <c r="D8" s="1" t="s">
        <v>47</v>
      </c>
      <c r="E8" s="1" t="s">
        <v>48</v>
      </c>
      <c r="F8" s="1" t="s">
        <v>48</v>
      </c>
      <c r="G8" s="1" t="s">
        <v>62</v>
      </c>
    </row>
    <row r="9" spans="1:8" x14ac:dyDescent="0.3">
      <c r="C9" s="1">
        <v>2023</v>
      </c>
      <c r="D9" s="1" t="s">
        <v>49</v>
      </c>
      <c r="E9" s="1" t="s">
        <v>50</v>
      </c>
      <c r="F9" s="1" t="s">
        <v>50</v>
      </c>
      <c r="G9" s="1" t="s">
        <v>68</v>
      </c>
    </row>
    <row r="10" spans="1:8" x14ac:dyDescent="0.3">
      <c r="D10" s="1" t="s">
        <v>51</v>
      </c>
      <c r="E10" s="1" t="s">
        <v>52</v>
      </c>
      <c r="F10" s="1" t="s">
        <v>52</v>
      </c>
      <c r="G10" s="1" t="s">
        <v>72</v>
      </c>
    </row>
    <row r="11" spans="1:8" x14ac:dyDescent="0.3">
      <c r="D11" s="1" t="s">
        <v>53</v>
      </c>
      <c r="E11" s="1" t="s">
        <v>54</v>
      </c>
      <c r="F11" s="1" t="s">
        <v>54</v>
      </c>
      <c r="G11" s="1" t="s">
        <v>74</v>
      </c>
    </row>
    <row r="12" spans="1:8" x14ac:dyDescent="0.3">
      <c r="D12" s="1" t="s">
        <v>55</v>
      </c>
      <c r="E12" s="1" t="s">
        <v>56</v>
      </c>
      <c r="F12" s="1" t="s">
        <v>56</v>
      </c>
      <c r="G12" s="1" t="s">
        <v>75</v>
      </c>
    </row>
    <row r="13" spans="1:8" x14ac:dyDescent="0.3">
      <c r="D13" s="1" t="s">
        <v>57</v>
      </c>
      <c r="E13" s="1" t="s">
        <v>58</v>
      </c>
      <c r="F13" s="1" t="s">
        <v>58</v>
      </c>
      <c r="G13" s="1" t="s">
        <v>76</v>
      </c>
    </row>
    <row r="14" spans="1:8" x14ac:dyDescent="0.3">
      <c r="D14" s="1" t="s">
        <v>59</v>
      </c>
      <c r="E14" s="1" t="s">
        <v>60</v>
      </c>
      <c r="F14" s="1" t="s">
        <v>60</v>
      </c>
    </row>
    <row r="15" spans="1:8" x14ac:dyDescent="0.3">
      <c r="D15" s="1" t="s">
        <v>61</v>
      </c>
      <c r="E15" s="1" t="s">
        <v>62</v>
      </c>
      <c r="F15" s="1" t="s">
        <v>62</v>
      </c>
    </row>
    <row r="16" spans="1:8" x14ac:dyDescent="0.3">
      <c r="D16" s="1" t="s">
        <v>63</v>
      </c>
      <c r="E16" s="1" t="s">
        <v>64</v>
      </c>
      <c r="F16" s="1" t="s">
        <v>64</v>
      </c>
    </row>
    <row r="17" spans="1:6" x14ac:dyDescent="0.3">
      <c r="D17" s="1" t="s">
        <v>65</v>
      </c>
      <c r="E17" s="1" t="s">
        <v>66</v>
      </c>
      <c r="F17" s="1" t="s">
        <v>66</v>
      </c>
    </row>
    <row r="18" spans="1:6" x14ac:dyDescent="0.3">
      <c r="D18" s="1" t="s">
        <v>67</v>
      </c>
      <c r="E18" s="1" t="s">
        <v>68</v>
      </c>
      <c r="F18" s="1" t="s">
        <v>68</v>
      </c>
    </row>
    <row r="19" spans="1:6" x14ac:dyDescent="0.3">
      <c r="D19" s="1" t="s">
        <v>69</v>
      </c>
      <c r="E19" s="1" t="s">
        <v>70</v>
      </c>
      <c r="F19" s="1" t="s">
        <v>70</v>
      </c>
    </row>
    <row r="20" spans="1:6" x14ac:dyDescent="0.3">
      <c r="D20" s="1" t="s">
        <v>71</v>
      </c>
      <c r="E20" s="1" t="s">
        <v>72</v>
      </c>
      <c r="F20" s="1" t="s">
        <v>72</v>
      </c>
    </row>
    <row r="21" spans="1:6" x14ac:dyDescent="0.3">
      <c r="D21" s="1" t="s">
        <v>73</v>
      </c>
      <c r="E21" s="1" t="s">
        <v>74</v>
      </c>
      <c r="F21" s="1" t="s">
        <v>74</v>
      </c>
    </row>
    <row r="22" spans="1:6" x14ac:dyDescent="0.3">
      <c r="D22" s="1" t="s">
        <v>75</v>
      </c>
      <c r="E22" s="1" t="s">
        <v>75</v>
      </c>
      <c r="F22" s="1" t="s">
        <v>75</v>
      </c>
    </row>
    <row r="23" spans="1:6" x14ac:dyDescent="0.3">
      <c r="E23" s="1" t="s">
        <v>76</v>
      </c>
      <c r="F23" s="1" t="s">
        <v>76</v>
      </c>
    </row>
    <row r="31" spans="1:6" x14ac:dyDescent="0.3">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13" sqref="B13"/>
    </sheetView>
  </sheetViews>
  <sheetFormatPr defaultColWidth="0" defaultRowHeight="15.6" zeroHeight="1" x14ac:dyDescent="0.3"/>
  <cols>
    <col min="1" max="1" width="4.6640625" style="1" customWidth="1"/>
    <col min="2" max="2" width="159.44140625" style="1" customWidth="1"/>
    <col min="3" max="15" width="0" style="1" hidden="1" customWidth="1"/>
    <col min="16" max="16384" width="9.109375" style="1" hidden="1"/>
  </cols>
  <sheetData>
    <row r="1" spans="1:2" x14ac:dyDescent="0.3">
      <c r="A1" s="20" t="s">
        <v>236</v>
      </c>
      <c r="B1" s="20"/>
    </row>
    <row r="2" spans="1:2" x14ac:dyDescent="0.3">
      <c r="A2" s="20" t="s">
        <v>280</v>
      </c>
      <c r="B2" s="20"/>
    </row>
    <row r="3" spans="1:2" x14ac:dyDescent="0.3">
      <c r="A3" s="7" t="s">
        <v>251</v>
      </c>
      <c r="B3" s="7"/>
    </row>
    <row r="4" spans="1:2" ht="62.4" x14ac:dyDescent="0.3">
      <c r="A4" s="9">
        <v>1</v>
      </c>
      <c r="B4" s="83" t="s">
        <v>379</v>
      </c>
    </row>
    <row r="5" spans="1:2" x14ac:dyDescent="0.3">
      <c r="A5" s="9">
        <v>2</v>
      </c>
      <c r="B5" s="83" t="s">
        <v>380</v>
      </c>
    </row>
    <row r="6" spans="1:2" ht="31.2" x14ac:dyDescent="0.3">
      <c r="A6" s="9">
        <v>3</v>
      </c>
      <c r="B6" s="83" t="s">
        <v>381</v>
      </c>
    </row>
    <row r="7" spans="1:2" ht="31.2" x14ac:dyDescent="0.3">
      <c r="A7" s="9">
        <v>4</v>
      </c>
      <c r="B7" s="83" t="s">
        <v>382</v>
      </c>
    </row>
    <row r="8" spans="1:2" ht="46.8" x14ac:dyDescent="0.3">
      <c r="A8" s="9">
        <v>5</v>
      </c>
      <c r="B8" s="83" t="s">
        <v>383</v>
      </c>
    </row>
    <row r="9" spans="1:2" ht="31.2" x14ac:dyDescent="0.3">
      <c r="A9" s="9">
        <v>6</v>
      </c>
      <c r="B9" s="83" t="s">
        <v>384</v>
      </c>
    </row>
    <row r="10" spans="1:2" x14ac:dyDescent="0.3">
      <c r="A10" s="9">
        <v>7</v>
      </c>
      <c r="B10" s="83"/>
    </row>
    <row r="11" spans="1:2" x14ac:dyDescent="0.3">
      <c r="A11" s="9">
        <v>8</v>
      </c>
      <c r="B11" s="83"/>
    </row>
    <row r="12" spans="1:2" x14ac:dyDescent="0.3">
      <c r="A12" s="9">
        <v>9</v>
      </c>
      <c r="B12" s="83"/>
    </row>
    <row r="13" spans="1:2" x14ac:dyDescent="0.3">
      <c r="A13" s="9">
        <v>10</v>
      </c>
      <c r="B13" s="83"/>
    </row>
    <row r="14" spans="1:2" x14ac:dyDescent="0.3">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activeCell="B11" sqref="B11"/>
    </sheetView>
  </sheetViews>
  <sheetFormatPr defaultColWidth="0" defaultRowHeight="15.6" zeroHeight="1" x14ac:dyDescent="0.3"/>
  <cols>
    <col min="1" max="1" width="7.6640625" style="1" customWidth="1"/>
    <col min="2" max="2" width="84.109375" style="1" customWidth="1"/>
    <col min="3" max="3" width="94.6640625" style="1" customWidth="1"/>
    <col min="4" max="4" width="40.5546875" style="1" customWidth="1"/>
    <col min="5" max="5" width="67" style="1" customWidth="1"/>
    <col min="6" max="16384" width="9.109375" style="1" hidden="1"/>
  </cols>
  <sheetData>
    <row r="1" spans="1:5" s="18" customFormat="1" x14ac:dyDescent="0.3">
      <c r="A1" s="20" t="s">
        <v>236</v>
      </c>
    </row>
    <row r="2" spans="1:5" s="18" customFormat="1" x14ac:dyDescent="0.3">
      <c r="A2" s="20" t="s">
        <v>139</v>
      </c>
    </row>
    <row r="3" spans="1:5" s="18" customFormat="1" x14ac:dyDescent="0.3">
      <c r="A3" s="18" t="s">
        <v>276</v>
      </c>
    </row>
    <row r="4" spans="1:5" x14ac:dyDescent="0.3">
      <c r="A4" s="27" t="s">
        <v>207</v>
      </c>
      <c r="B4" s="45"/>
      <c r="C4" s="45"/>
      <c r="D4" s="45"/>
      <c r="E4" s="26"/>
    </row>
    <row r="5" spans="1:5" x14ac:dyDescent="0.3">
      <c r="A5" s="10" t="s">
        <v>91</v>
      </c>
      <c r="B5" s="10" t="s">
        <v>92</v>
      </c>
      <c r="C5" s="10" t="s">
        <v>94</v>
      </c>
      <c r="D5" s="10" t="s">
        <v>95</v>
      </c>
      <c r="E5" s="10" t="s">
        <v>93</v>
      </c>
    </row>
    <row r="6" spans="1:5" ht="46.8" x14ac:dyDescent="0.3">
      <c r="A6" s="36">
        <v>1</v>
      </c>
      <c r="B6" s="13" t="s">
        <v>96</v>
      </c>
      <c r="C6" s="13" t="s">
        <v>97</v>
      </c>
      <c r="D6" s="14" t="s">
        <v>98</v>
      </c>
      <c r="E6" s="84"/>
    </row>
    <row r="7" spans="1:5" ht="31.2" x14ac:dyDescent="0.3">
      <c r="A7" s="36">
        <v>2</v>
      </c>
      <c r="B7" s="13" t="s">
        <v>99</v>
      </c>
      <c r="C7" s="13" t="s">
        <v>100</v>
      </c>
      <c r="D7" s="14" t="s">
        <v>98</v>
      </c>
      <c r="E7" s="84"/>
    </row>
    <row r="8" spans="1:5" x14ac:dyDescent="0.3">
      <c r="A8" s="36">
        <v>3</v>
      </c>
      <c r="B8" s="13" t="s">
        <v>101</v>
      </c>
      <c r="C8" s="13" t="s">
        <v>102</v>
      </c>
      <c r="D8" s="14" t="s">
        <v>98</v>
      </c>
      <c r="E8" s="84"/>
    </row>
    <row r="9" spans="1:5" ht="46.8" x14ac:dyDescent="0.3">
      <c r="A9" s="36">
        <v>4</v>
      </c>
      <c r="B9" s="13" t="s">
        <v>103</v>
      </c>
      <c r="C9" s="13" t="s">
        <v>104</v>
      </c>
      <c r="D9" s="14" t="s">
        <v>98</v>
      </c>
      <c r="E9" s="84"/>
    </row>
    <row r="10" spans="1:5" ht="31.2" x14ac:dyDescent="0.3">
      <c r="A10" s="36">
        <v>5</v>
      </c>
      <c r="B10" s="13" t="s">
        <v>105</v>
      </c>
      <c r="C10" s="13" t="s">
        <v>106</v>
      </c>
      <c r="D10" s="14" t="s">
        <v>98</v>
      </c>
      <c r="E10" s="84"/>
    </row>
    <row r="11" spans="1:5" x14ac:dyDescent="0.3">
      <c r="A11" s="36">
        <v>6</v>
      </c>
      <c r="B11" s="13" t="s">
        <v>107</v>
      </c>
      <c r="C11" s="13" t="s">
        <v>108</v>
      </c>
      <c r="D11" s="14" t="s">
        <v>98</v>
      </c>
      <c r="E11" s="84"/>
    </row>
    <row r="12" spans="1:5" ht="78" x14ac:dyDescent="0.3">
      <c r="A12" s="36">
        <v>7</v>
      </c>
      <c r="B12" s="13" t="s">
        <v>109</v>
      </c>
      <c r="C12" s="13" t="s">
        <v>110</v>
      </c>
      <c r="D12" s="14" t="s">
        <v>98</v>
      </c>
      <c r="E12" s="84"/>
    </row>
    <row r="13" spans="1:5" ht="31.2" x14ac:dyDescent="0.3">
      <c r="A13" s="36">
        <v>8</v>
      </c>
      <c r="B13" s="13" t="s">
        <v>111</v>
      </c>
      <c r="C13" s="13" t="s">
        <v>112</v>
      </c>
      <c r="D13" s="14" t="s">
        <v>98</v>
      </c>
      <c r="E13" s="84"/>
    </row>
    <row r="14" spans="1:5" x14ac:dyDescent="0.3">
      <c r="A14" s="36">
        <v>9</v>
      </c>
      <c r="B14" s="13" t="s">
        <v>113</v>
      </c>
      <c r="C14" s="13" t="s">
        <v>114</v>
      </c>
      <c r="D14" s="14" t="s">
        <v>98</v>
      </c>
      <c r="E14" s="84"/>
    </row>
    <row r="15" spans="1:5" s="18" customFormat="1" x14ac:dyDescent="0.3">
      <c r="B15" s="57"/>
      <c r="C15" s="57"/>
      <c r="D15" s="53"/>
      <c r="E15" s="57"/>
    </row>
    <row r="16" spans="1:5" x14ac:dyDescent="0.3">
      <c r="A16" s="27" t="s">
        <v>115</v>
      </c>
      <c r="B16" s="54"/>
      <c r="C16" s="54"/>
      <c r="D16" s="55"/>
      <c r="E16" s="56"/>
    </row>
    <row r="17" spans="1:5" x14ac:dyDescent="0.3">
      <c r="A17" s="10" t="s">
        <v>91</v>
      </c>
      <c r="B17" s="10" t="s">
        <v>92</v>
      </c>
      <c r="C17" s="10" t="s">
        <v>94</v>
      </c>
      <c r="D17" s="10" t="s">
        <v>95</v>
      </c>
      <c r="E17" s="10" t="s">
        <v>93</v>
      </c>
    </row>
    <row r="18" spans="1:5" ht="62.4" x14ac:dyDescent="0.3">
      <c r="A18" s="36">
        <v>10</v>
      </c>
      <c r="B18" s="13" t="s">
        <v>116</v>
      </c>
      <c r="C18" s="13" t="s">
        <v>117</v>
      </c>
      <c r="D18" s="14" t="s">
        <v>118</v>
      </c>
      <c r="E18" s="85"/>
    </row>
    <row r="19" spans="1:5" ht="31.2" x14ac:dyDescent="0.3">
      <c r="A19" s="36">
        <v>11</v>
      </c>
      <c r="B19" s="13" t="s">
        <v>119</v>
      </c>
      <c r="C19" s="13" t="s">
        <v>120</v>
      </c>
      <c r="D19" s="14" t="s">
        <v>118</v>
      </c>
      <c r="E19" s="85"/>
    </row>
    <row r="20" spans="1:5" x14ac:dyDescent="0.3">
      <c r="A20" s="36">
        <v>12</v>
      </c>
      <c r="B20" s="13" t="s">
        <v>121</v>
      </c>
      <c r="C20" s="13" t="s">
        <v>122</v>
      </c>
      <c r="D20" s="14" t="s">
        <v>118</v>
      </c>
      <c r="E20" s="85"/>
    </row>
    <row r="21" spans="1:5" ht="31.2" x14ac:dyDescent="0.3">
      <c r="A21" s="36">
        <v>13</v>
      </c>
      <c r="B21" s="13" t="s">
        <v>123</v>
      </c>
      <c r="C21" s="13" t="s">
        <v>124</v>
      </c>
      <c r="D21" s="14" t="s">
        <v>118</v>
      </c>
      <c r="E21" s="85"/>
    </row>
    <row r="22" spans="1:5" ht="62.4" x14ac:dyDescent="0.3">
      <c r="A22" s="36">
        <v>14</v>
      </c>
      <c r="B22" s="13" t="s">
        <v>125</v>
      </c>
      <c r="C22" s="13" t="s">
        <v>126</v>
      </c>
      <c r="D22" s="14" t="s">
        <v>118</v>
      </c>
      <c r="E22" s="85"/>
    </row>
    <row r="23" spans="1:5" ht="31.2" x14ac:dyDescent="0.3">
      <c r="A23" s="36">
        <v>15</v>
      </c>
      <c r="B23" s="13" t="s">
        <v>127</v>
      </c>
      <c r="C23" s="13" t="s">
        <v>128</v>
      </c>
      <c r="D23" s="14" t="s">
        <v>118</v>
      </c>
      <c r="E23" s="85"/>
    </row>
    <row r="24" spans="1:5" x14ac:dyDescent="0.3">
      <c r="A24" s="36">
        <v>16</v>
      </c>
      <c r="B24" s="13" t="s">
        <v>129</v>
      </c>
      <c r="C24" s="13" t="s">
        <v>130</v>
      </c>
      <c r="D24" s="14" t="s">
        <v>118</v>
      </c>
      <c r="E24" s="85"/>
    </row>
    <row r="25" spans="1:5" ht="31.2" x14ac:dyDescent="0.3">
      <c r="A25" s="36">
        <v>17</v>
      </c>
      <c r="B25" s="13" t="s">
        <v>131</v>
      </c>
      <c r="C25" s="13" t="s">
        <v>124</v>
      </c>
      <c r="D25" s="14" t="s">
        <v>118</v>
      </c>
      <c r="E25" s="85"/>
    </row>
    <row r="26" spans="1:5" ht="78" x14ac:dyDescent="0.3">
      <c r="A26" s="36">
        <v>18</v>
      </c>
      <c r="B26" s="13" t="s">
        <v>132</v>
      </c>
      <c r="C26" s="13" t="s">
        <v>133</v>
      </c>
      <c r="D26" s="14" t="s">
        <v>118</v>
      </c>
      <c r="E26" s="85"/>
    </row>
    <row r="27" spans="1:5" ht="31.2" x14ac:dyDescent="0.3">
      <c r="A27" s="36">
        <v>19</v>
      </c>
      <c r="B27" s="13" t="s">
        <v>134</v>
      </c>
      <c r="C27" s="13" t="s">
        <v>135</v>
      </c>
      <c r="D27" s="14" t="s">
        <v>118</v>
      </c>
      <c r="E27" s="85"/>
    </row>
    <row r="28" spans="1:5" x14ac:dyDescent="0.3">
      <c r="A28" s="36">
        <v>20</v>
      </c>
      <c r="B28" s="13" t="s">
        <v>136</v>
      </c>
      <c r="C28" s="13" t="s">
        <v>137</v>
      </c>
      <c r="D28" s="14" t="s">
        <v>118</v>
      </c>
      <c r="E28" s="85"/>
    </row>
    <row r="29" spans="1:5" ht="31.2" x14ac:dyDescent="0.3">
      <c r="A29" s="36">
        <v>21</v>
      </c>
      <c r="B29" s="13" t="s">
        <v>138</v>
      </c>
      <c r="C29" s="13" t="s">
        <v>124</v>
      </c>
      <c r="D29" s="14" t="s">
        <v>118</v>
      </c>
      <c r="E29" s="85"/>
    </row>
    <row r="30" spans="1:5" s="18" customFormat="1" x14ac:dyDescent="0.3">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A20" sqref="A20:E20"/>
    </sheetView>
  </sheetViews>
  <sheetFormatPr defaultColWidth="0" defaultRowHeight="15.6" zeroHeight="1" x14ac:dyDescent="0.3"/>
  <cols>
    <col min="1" max="1" width="15.109375" style="1" customWidth="1"/>
    <col min="2" max="2" width="46.6640625" style="1" customWidth="1"/>
    <col min="3" max="3" width="93.6640625" style="1" customWidth="1"/>
    <col min="4" max="4" width="92" style="1" customWidth="1"/>
    <col min="5" max="5" width="38.6640625" style="1" customWidth="1"/>
    <col min="6" max="16384" width="9.109375" style="1" hidden="1"/>
  </cols>
  <sheetData>
    <row r="1" spans="1:5" s="18" customFormat="1" x14ac:dyDescent="0.3">
      <c r="A1" s="20" t="s">
        <v>236</v>
      </c>
    </row>
    <row r="2" spans="1:5" s="20" customFormat="1" x14ac:dyDescent="0.3">
      <c r="A2" s="20" t="s">
        <v>140</v>
      </c>
    </row>
    <row r="3" spans="1:5" s="18" customFormat="1" x14ac:dyDescent="0.3">
      <c r="A3" s="18" t="s">
        <v>292</v>
      </c>
    </row>
    <row r="4" spans="1:5" x14ac:dyDescent="0.3">
      <c r="A4" s="27" t="s">
        <v>144</v>
      </c>
      <c r="B4" s="45"/>
      <c r="C4" s="45"/>
      <c r="D4" s="45"/>
      <c r="E4" s="26"/>
    </row>
    <row r="5" spans="1:5" x14ac:dyDescent="0.3">
      <c r="A5" s="10" t="s">
        <v>91</v>
      </c>
      <c r="B5" s="10" t="s">
        <v>141</v>
      </c>
      <c r="C5" s="10" t="s">
        <v>142</v>
      </c>
      <c r="D5" s="10" t="s">
        <v>143</v>
      </c>
      <c r="E5" s="10" t="s">
        <v>95</v>
      </c>
    </row>
    <row r="6" spans="1:5" ht="52.5" customHeight="1" x14ac:dyDescent="0.3">
      <c r="A6" s="43">
        <v>1</v>
      </c>
      <c r="B6" s="44" t="s">
        <v>208</v>
      </c>
      <c r="C6" s="31" t="s">
        <v>145</v>
      </c>
      <c r="D6" s="31" t="s">
        <v>146</v>
      </c>
      <c r="E6" s="47" t="s">
        <v>147</v>
      </c>
    </row>
    <row r="7" spans="1:5" ht="46.8" x14ac:dyDescent="0.3">
      <c r="A7" s="36">
        <v>2</v>
      </c>
      <c r="B7" s="37" t="s">
        <v>209</v>
      </c>
      <c r="C7" s="13" t="s">
        <v>145</v>
      </c>
      <c r="D7" s="13" t="s">
        <v>249</v>
      </c>
      <c r="E7" s="48" t="s">
        <v>147</v>
      </c>
    </row>
    <row r="8" spans="1:5" ht="46.8" x14ac:dyDescent="0.3">
      <c r="A8" s="36">
        <v>3</v>
      </c>
      <c r="B8" s="37" t="s">
        <v>217</v>
      </c>
      <c r="C8" s="13" t="s">
        <v>213</v>
      </c>
      <c r="D8" s="38" t="s">
        <v>250</v>
      </c>
      <c r="E8" s="49">
        <v>140.00800000000001</v>
      </c>
    </row>
    <row r="9" spans="1:5" x14ac:dyDescent="0.3">
      <c r="A9" s="18"/>
      <c r="B9" s="18"/>
      <c r="C9" s="18"/>
      <c r="D9" s="18"/>
      <c r="E9" s="18"/>
    </row>
    <row r="10" spans="1:5" x14ac:dyDescent="0.3">
      <c r="A10" s="27" t="s">
        <v>210</v>
      </c>
      <c r="B10" s="45"/>
      <c r="C10" s="45"/>
      <c r="D10" s="45"/>
      <c r="E10" s="26"/>
    </row>
    <row r="11" spans="1:5" x14ac:dyDescent="0.3">
      <c r="A11" s="46" t="s">
        <v>212</v>
      </c>
      <c r="B11" s="46" t="s">
        <v>141</v>
      </c>
      <c r="C11" s="46" t="s">
        <v>142</v>
      </c>
      <c r="D11" s="46" t="s">
        <v>143</v>
      </c>
      <c r="E11" s="46" t="s">
        <v>95</v>
      </c>
    </row>
    <row r="12" spans="1:5" ht="31.2" x14ac:dyDescent="0.3">
      <c r="A12" s="36" t="s">
        <v>215</v>
      </c>
      <c r="B12" s="13" t="s">
        <v>23</v>
      </c>
      <c r="C12" s="13" t="s">
        <v>264</v>
      </c>
      <c r="D12" s="13" t="s">
        <v>263</v>
      </c>
      <c r="E12" s="48" t="s">
        <v>172</v>
      </c>
    </row>
    <row r="13" spans="1:5" ht="31.2" x14ac:dyDescent="0.3">
      <c r="A13" s="36" t="s">
        <v>171</v>
      </c>
      <c r="B13" s="13" t="s">
        <v>174</v>
      </c>
      <c r="C13" s="13" t="s">
        <v>265</v>
      </c>
      <c r="D13" s="13" t="s">
        <v>175</v>
      </c>
      <c r="E13" s="48" t="s">
        <v>271</v>
      </c>
    </row>
    <row r="14" spans="1:5" x14ac:dyDescent="0.3">
      <c r="A14" s="36" t="s">
        <v>173</v>
      </c>
      <c r="B14" s="13" t="s">
        <v>25</v>
      </c>
      <c r="C14" s="13" t="s">
        <v>177</v>
      </c>
      <c r="D14" s="13" t="s">
        <v>178</v>
      </c>
      <c r="E14" s="48" t="s">
        <v>179</v>
      </c>
    </row>
    <row r="15" spans="1:5" ht="31.2" x14ac:dyDescent="0.3">
      <c r="A15" s="36" t="s">
        <v>176</v>
      </c>
      <c r="B15" s="13" t="s">
        <v>26</v>
      </c>
      <c r="C15" s="13" t="s">
        <v>181</v>
      </c>
      <c r="D15" s="13" t="s">
        <v>182</v>
      </c>
      <c r="E15" s="48" t="s">
        <v>172</v>
      </c>
    </row>
    <row r="16" spans="1:5" ht="31.2" x14ac:dyDescent="0.3">
      <c r="A16" s="36" t="s">
        <v>180</v>
      </c>
      <c r="B16" s="13" t="s">
        <v>27</v>
      </c>
      <c r="C16" s="13" t="s">
        <v>184</v>
      </c>
      <c r="D16" s="13" t="s">
        <v>185</v>
      </c>
      <c r="E16" s="50" t="s">
        <v>272</v>
      </c>
    </row>
    <row r="17" spans="1:5" ht="31.2" x14ac:dyDescent="0.3">
      <c r="A17" s="36" t="s">
        <v>183</v>
      </c>
      <c r="B17" s="13" t="s">
        <v>220</v>
      </c>
      <c r="C17" s="13" t="s">
        <v>187</v>
      </c>
      <c r="D17" s="13" t="s">
        <v>188</v>
      </c>
      <c r="E17" s="48" t="s">
        <v>189</v>
      </c>
    </row>
    <row r="18" spans="1:5" ht="31.2" x14ac:dyDescent="0.3">
      <c r="A18" s="36" t="s">
        <v>186</v>
      </c>
      <c r="B18" s="13" t="s">
        <v>28</v>
      </c>
      <c r="C18" s="13" t="s">
        <v>191</v>
      </c>
      <c r="D18" s="13" t="s">
        <v>266</v>
      </c>
      <c r="E18" s="48" t="s">
        <v>192</v>
      </c>
    </row>
    <row r="19" spans="1:5" x14ac:dyDescent="0.3">
      <c r="A19" s="36" t="s">
        <v>190</v>
      </c>
      <c r="B19" s="13" t="s">
        <v>29</v>
      </c>
      <c r="C19" s="13" t="s">
        <v>194</v>
      </c>
      <c r="D19" s="13" t="s">
        <v>195</v>
      </c>
      <c r="E19" s="48" t="s">
        <v>196</v>
      </c>
    </row>
    <row r="20" spans="1:5" ht="39" customHeight="1" x14ac:dyDescent="0.3">
      <c r="A20" s="36" t="s">
        <v>193</v>
      </c>
      <c r="B20" s="13" t="s">
        <v>30</v>
      </c>
      <c r="C20" s="13" t="s">
        <v>198</v>
      </c>
      <c r="D20" s="13" t="s">
        <v>222</v>
      </c>
      <c r="E20" s="48" t="s">
        <v>196</v>
      </c>
    </row>
    <row r="21" spans="1:5" ht="31.2" x14ac:dyDescent="0.3">
      <c r="A21" s="36" t="s">
        <v>197</v>
      </c>
      <c r="B21" s="13" t="s">
        <v>31</v>
      </c>
      <c r="C21" s="13" t="s">
        <v>200</v>
      </c>
      <c r="D21" s="13" t="s">
        <v>267</v>
      </c>
      <c r="E21" s="48" t="s">
        <v>196</v>
      </c>
    </row>
    <row r="22" spans="1:5" ht="62.4" x14ac:dyDescent="0.3">
      <c r="A22" s="36" t="s">
        <v>199</v>
      </c>
      <c r="B22" s="13" t="s">
        <v>32</v>
      </c>
      <c r="C22" s="13" t="s">
        <v>201</v>
      </c>
      <c r="D22" s="13" t="s">
        <v>268</v>
      </c>
      <c r="E22" s="48" t="s">
        <v>202</v>
      </c>
    </row>
    <row r="23" spans="1:5" ht="62.4" x14ac:dyDescent="0.3">
      <c r="A23" s="14" t="s">
        <v>216</v>
      </c>
      <c r="B23" s="13" t="s">
        <v>203</v>
      </c>
      <c r="C23" s="13" t="s">
        <v>204</v>
      </c>
      <c r="D23" s="13" t="s">
        <v>221</v>
      </c>
      <c r="E23" s="48" t="s">
        <v>205</v>
      </c>
    </row>
    <row r="24" spans="1:5" x14ac:dyDescent="0.3">
      <c r="A24" s="18"/>
      <c r="B24" s="18"/>
      <c r="C24" s="18"/>
      <c r="D24" s="18"/>
      <c r="E24" s="18"/>
    </row>
    <row r="25" spans="1:5" x14ac:dyDescent="0.3">
      <c r="A25" s="27" t="s">
        <v>211</v>
      </c>
      <c r="B25" s="45"/>
      <c r="C25" s="45"/>
      <c r="D25" s="45"/>
      <c r="E25" s="26"/>
    </row>
    <row r="26" spans="1:5" x14ac:dyDescent="0.3">
      <c r="A26" s="10" t="s">
        <v>91</v>
      </c>
      <c r="B26" s="10" t="s">
        <v>141</v>
      </c>
      <c r="C26" s="10" t="s">
        <v>142</v>
      </c>
      <c r="D26" s="10" t="s">
        <v>143</v>
      </c>
      <c r="E26" s="10" t="s">
        <v>95</v>
      </c>
    </row>
    <row r="27" spans="1:5" ht="124.8" x14ac:dyDescent="0.3">
      <c r="A27" s="36">
        <v>1</v>
      </c>
      <c r="B27" s="13" t="s">
        <v>148</v>
      </c>
      <c r="C27" s="13" t="s">
        <v>206</v>
      </c>
      <c r="D27" s="13" t="s">
        <v>273</v>
      </c>
      <c r="E27" s="48" t="s">
        <v>270</v>
      </c>
    </row>
    <row r="28" spans="1:5" ht="48" customHeight="1" x14ac:dyDescent="0.3">
      <c r="A28" s="36">
        <v>2</v>
      </c>
      <c r="B28" s="13" t="s">
        <v>149</v>
      </c>
      <c r="C28" s="13" t="s">
        <v>150</v>
      </c>
      <c r="D28" s="13" t="s">
        <v>226</v>
      </c>
      <c r="E28" s="48" t="s">
        <v>151</v>
      </c>
    </row>
    <row r="29" spans="1:5" ht="31.2" x14ac:dyDescent="0.3">
      <c r="A29" s="36">
        <v>3</v>
      </c>
      <c r="B29" s="13" t="s">
        <v>152</v>
      </c>
      <c r="C29" s="13" t="s">
        <v>153</v>
      </c>
      <c r="D29" s="13" t="s">
        <v>227</v>
      </c>
      <c r="E29" s="48" t="s">
        <v>154</v>
      </c>
    </row>
    <row r="30" spans="1:5" ht="31.2" x14ac:dyDescent="0.3">
      <c r="A30" s="36">
        <v>4</v>
      </c>
      <c r="B30" s="13" t="s">
        <v>155</v>
      </c>
      <c r="C30" s="13" t="s">
        <v>156</v>
      </c>
      <c r="D30" s="13" t="s">
        <v>228</v>
      </c>
      <c r="E30" s="48" t="s">
        <v>157</v>
      </c>
    </row>
    <row r="31" spans="1:5" ht="63" customHeight="1" x14ac:dyDescent="0.3">
      <c r="A31" s="36">
        <v>5</v>
      </c>
      <c r="B31" s="13" t="s">
        <v>158</v>
      </c>
      <c r="C31" s="13" t="s">
        <v>159</v>
      </c>
      <c r="D31" s="13" t="s">
        <v>229</v>
      </c>
      <c r="E31" s="48" t="s">
        <v>160</v>
      </c>
    </row>
    <row r="32" spans="1:5" ht="63" customHeight="1" x14ac:dyDescent="0.3">
      <c r="A32" s="36">
        <v>6</v>
      </c>
      <c r="B32" s="13" t="s">
        <v>161</v>
      </c>
      <c r="C32" s="13" t="s">
        <v>162</v>
      </c>
      <c r="D32" s="13" t="s">
        <v>230</v>
      </c>
      <c r="E32" s="48" t="s">
        <v>163</v>
      </c>
    </row>
    <row r="33" spans="1:5" ht="31.2" x14ac:dyDescent="0.3">
      <c r="A33" s="36">
        <v>7</v>
      </c>
      <c r="B33" s="37" t="s">
        <v>288</v>
      </c>
      <c r="C33" s="13" t="s">
        <v>219</v>
      </c>
      <c r="D33" s="13" t="s">
        <v>218</v>
      </c>
      <c r="E33" s="49" t="s">
        <v>192</v>
      </c>
    </row>
    <row r="34" spans="1:5" ht="62.4" x14ac:dyDescent="0.3">
      <c r="A34" s="36">
        <v>8</v>
      </c>
      <c r="B34" s="13" t="s">
        <v>289</v>
      </c>
      <c r="C34" s="13" t="s">
        <v>274</v>
      </c>
      <c r="D34" s="13" t="s">
        <v>169</v>
      </c>
      <c r="E34" s="48" t="s">
        <v>170</v>
      </c>
    </row>
    <row r="35" spans="1:5" ht="62.4" x14ac:dyDescent="0.3">
      <c r="A35" s="36">
        <v>9</v>
      </c>
      <c r="B35" s="13" t="s">
        <v>164</v>
      </c>
      <c r="C35" s="13" t="s">
        <v>165</v>
      </c>
      <c r="D35" s="13" t="s">
        <v>231</v>
      </c>
      <c r="E35" s="48" t="s">
        <v>166</v>
      </c>
    </row>
    <row r="36" spans="1:5" ht="62.4" x14ac:dyDescent="0.3">
      <c r="A36" s="36">
        <v>10</v>
      </c>
      <c r="B36" s="13" t="s">
        <v>234</v>
      </c>
      <c r="C36" s="13" t="s">
        <v>167</v>
      </c>
      <c r="D36" s="13" t="s">
        <v>232</v>
      </c>
      <c r="E36" s="48" t="s">
        <v>160</v>
      </c>
    </row>
    <row r="37" spans="1:5" ht="78" x14ac:dyDescent="0.3">
      <c r="A37" s="36">
        <v>11</v>
      </c>
      <c r="B37" s="13" t="s">
        <v>235</v>
      </c>
      <c r="C37" s="13" t="s">
        <v>168</v>
      </c>
      <c r="D37" s="13" t="s">
        <v>233</v>
      </c>
      <c r="E37" s="48" t="s">
        <v>163</v>
      </c>
    </row>
    <row r="38" spans="1:5" s="18" customFormat="1" x14ac:dyDescent="0.3">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Nathan Zinsmeyer</cp:lastModifiedBy>
  <cp:lastPrinted>2024-03-07T21:06:28Z</cp:lastPrinted>
  <dcterms:created xsi:type="dcterms:W3CDTF">2017-01-13T17:49:37Z</dcterms:created>
  <dcterms:modified xsi:type="dcterms:W3CDTF">2024-03-28T02:12:24Z</dcterms:modified>
</cp:coreProperties>
</file>